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<sst xmlns="http://schemas.openxmlformats.org/spreadsheetml/2006/main" count="63" uniqueCount="61">
  <si>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СВОДКА  ОБ  ИСПОЛНЕНИИ  КОНСОЛИДИРОВАННЫХ БЮДЖЕТОВ МУНИЦИПАЛЬНЫХ ОБРАЗОВАНИЙ  МАЛОСЕРДОБИНСКОГО РАЙОНА</t>
  </si>
  <si>
    <t>(тыс.руб.)</t>
  </si>
  <si>
    <t>ИТОГО  ДОХОДОВ</t>
  </si>
  <si>
    <t>НАЛОГОВЫЕ И НЕНАЛОГОВЫЕ ДОХОДЫ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</si>
  <si>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</si>
  <si>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</si>
  <si>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</si>
  <si>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</si>
  <si>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</si>
  <si>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</si>
  <si>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</si>
  <si>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Задолженность и перерасчеты по 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</si>
  <si>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</si>
  <si>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</si>
  <si>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платы за земельные участки, государственная собственность на которые не разграничена</t>
  </si>
  <si>
    <t>другие доходы от использования имущества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</si>
  <si>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</si>
  <si>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</si>
  <si>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</si>
  <si>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другие 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</si>
  <si>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</si>
  <si>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</si>
  <si>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</si>
  <si>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муниципальных образований</t>
  </si>
  <si>
    <t>дотации на выравнивание бюджетной обеспеченности                                                      из районного бюджета</t>
  </si>
  <si>
    <t>Дотации на поддержку мер по обеспечению сбалансированности</t>
  </si>
  <si>
    <t>Субсидии бюджетам муниципальных районов(межбюджетные субсидии)</t>
  </si>
  <si>
    <t>Субвенции бюджетам муниципальных образований</t>
  </si>
  <si>
    <t>Иные межбюджетные трансферты</t>
  </si>
  <si>
    <t xml:space="preserve">Возврат остатков субсидий, субвенций  и иных межбюджетных трансфертов, имеющих целевое назначение, прошлых лет из бюджетов муниципальных районов  </t>
  </si>
  <si>
    <t>Исполнено с начала года</t>
  </si>
  <si>
    <t>%                    к году</t>
  </si>
  <si>
    <t>Дружаевский</t>
  </si>
  <si>
    <t>Ключевский</t>
  </si>
  <si>
    <t>Липовский</t>
  </si>
  <si>
    <t>Майский</t>
  </si>
  <si>
    <t>Малосеpдобинский</t>
  </si>
  <si>
    <t>Старославкинский</t>
  </si>
  <si>
    <t>Итого по поселениям</t>
  </si>
  <si>
    <t xml:space="preserve"> районный бюджет   </t>
  </si>
  <si>
    <t>Консолидированный бюджет района</t>
  </si>
  <si>
    <t xml:space="preserve">Доходы от возврата остатков субвенций прошлых лет </t>
  </si>
  <si>
    <t>Государственная пошлина по делам, рассмаириваемым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</si>
  <si>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</si>
  <si>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 </t>
  </si>
  <si>
    <t>Доходы от компенсации затрат государства</t>
  </si>
  <si>
    <t>Налог,взимаемый с применением упрощенной системы налооблажения</t>
  </si>
  <si>
    <t>План 2020 г</t>
  </si>
  <si>
    <t>доходы от сдачи имущества,составляющего казну муниципальных районов (за исключением земельных участков</t>
  </si>
  <si>
    <t>Налог, взимаемый в связи с применением патентной системы налогооблажения</t>
  </si>
  <si>
    <t>План на 2021 год</t>
  </si>
  <si>
    <t xml:space="preserve"> </t>
  </si>
  <si>
    <t>дотации на выравнивание бюджетной обеспеченности     из областного бюджета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</si>
  <si>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</t>
  </si>
  <si>
    <t>св.100</t>
  </si>
  <si>
    <t>Прочие безвозмездные поступления</t>
  </si>
  <si>
    <t xml:space="preserve">План 2021 год </t>
  </si>
  <si>
    <t>План    янв-июнь</t>
  </si>
  <si>
    <t>План  янв-август</t>
  </si>
  <si>
    <t>%                  к янв-авг.</t>
  </si>
  <si>
    <t>по состоянию на 01.09.2021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</si>
</sst>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0"/>
      <color indexed="8"/>
      <name val="Constantia"/>
      <family val="1"/>
    </font>
    <font>
      <b/>
      <sz val="14"/>
      <color indexed="8"/>
      <name val="Constant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right"/>
      <protection/>
    </xf>
    <xf numFmtId="0" fontId="0" fillId="0" borderId="0" xfId="52" applyFont="1" applyBorder="1">
      <alignment/>
      <protection/>
    </xf>
    <xf numFmtId="0" fontId="5" fillId="0" borderId="0" xfId="52" applyFont="1">
      <alignment/>
      <protection/>
    </xf>
    <xf numFmtId="0" fontId="0" fillId="0" borderId="0" xfId="52" applyFont="1" applyBorder="1" applyAlignment="1">
      <alignment horizontal="right"/>
      <protection/>
    </xf>
    <xf numFmtId="0" fontId="6" fillId="0" borderId="0" xfId="52" applyNumberFormat="1" applyFont="1" applyFill="1" applyBorder="1">
      <alignment/>
      <protection/>
    </xf>
    <xf numFmtId="0" fontId="0" fillId="0" borderId="10" xfId="52" applyNumberFormat="1" applyFont="1" applyBorder="1" applyAlignment="1">
      <alignment horizontal="center"/>
      <protection/>
    </xf>
    <xf numFmtId="0" fontId="0" fillId="0" borderId="11" xfId="52" applyNumberFormat="1" applyFont="1" applyFill="1" applyBorder="1">
      <alignment/>
      <protection/>
    </xf>
    <xf numFmtId="164" fontId="0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52" applyNumberFormat="1" applyFont="1" applyBorder="1" applyAlignment="1">
      <alignment horizontal="center"/>
      <protection/>
    </xf>
    <xf numFmtId="0" fontId="0" fillId="0" borderId="12" xfId="52" applyNumberFormat="1" applyFont="1" applyFill="1" applyBorder="1">
      <alignment/>
      <protection/>
    </xf>
    <xf numFmtId="164" fontId="9" fillId="0" borderId="12" xfId="0" applyNumberFormat="1" applyFon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52" applyNumberFormat="1" applyFont="1" applyBorder="1" applyAlignment="1">
      <alignment horizontal="center"/>
      <protection/>
    </xf>
    <xf numFmtId="0" fontId="5" fillId="0" borderId="18" xfId="52" applyNumberFormat="1" applyFont="1" applyFill="1" applyBorder="1">
      <alignment/>
      <protection/>
    </xf>
    <xf numFmtId="164" fontId="5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52" applyNumberFormat="1" applyFont="1" applyBorder="1" applyAlignment="1">
      <alignment horizontal="center"/>
      <protection/>
    </xf>
    <xf numFmtId="0" fontId="11" fillId="0" borderId="15" xfId="52" applyNumberFormat="1" applyFont="1" applyFill="1" applyBorder="1" applyAlignment="1">
      <alignment vertical="center"/>
      <protection/>
    </xf>
    <xf numFmtId="164" fontId="11" fillId="0" borderId="15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10" fillId="0" borderId="17" xfId="52" applyNumberFormat="1" applyFont="1" applyBorder="1">
      <alignment/>
      <protection/>
    </xf>
    <xf numFmtId="0" fontId="10" fillId="0" borderId="18" xfId="52" applyNumberFormat="1" applyFont="1" applyBorder="1" applyAlignment="1">
      <alignment wrapText="1"/>
      <protection/>
    </xf>
    <xf numFmtId="164" fontId="10" fillId="0" borderId="18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164" fontId="9" fillId="0" borderId="15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8" xfId="52" applyNumberFormat="1" applyFont="1" applyFill="1" applyBorder="1" applyAlignment="1">
      <alignment horizontal="center" vertical="center" wrapText="1"/>
      <protection/>
    </xf>
    <xf numFmtId="0" fontId="8" fillId="0" borderId="18" xfId="52" applyFont="1" applyFill="1" applyBorder="1" applyAlignment="1">
      <alignment horizontal="center" vertical="center" wrapText="1"/>
      <protection/>
    </xf>
    <xf numFmtId="0" fontId="8" fillId="0" borderId="21" xfId="52" applyFont="1" applyFill="1" applyBorder="1" applyAlignment="1">
      <alignment horizontal="center" vertical="center" wrapText="1"/>
      <protection/>
    </xf>
    <xf numFmtId="164" fontId="10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11" fillId="0" borderId="26" xfId="0" applyNumberFormat="1" applyFont="1" applyBorder="1" applyAlignment="1">
      <alignment horizontal="center" vertical="center"/>
    </xf>
    <xf numFmtId="164" fontId="10" fillId="0" borderId="26" xfId="52" applyNumberFormat="1" applyFont="1" applyBorder="1" applyAlignment="1">
      <alignment horizontal="center" vertical="center"/>
      <protection/>
    </xf>
    <xf numFmtId="164" fontId="1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10" fillId="0" borderId="19" xfId="52" applyNumberFormat="1" applyFont="1" applyBorder="1" applyAlignment="1">
      <alignment horizontal="center" vertical="center"/>
      <protection/>
    </xf>
    <xf numFmtId="164" fontId="10" fillId="0" borderId="27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4" fontId="0" fillId="33" borderId="12" xfId="0" applyNumberFormat="1" applyFont="1" applyFill="1" applyBorder="1" applyAlignment="1">
      <alignment horizontal="center" vertical="center"/>
    </xf>
    <xf numFmtId="164" fontId="11" fillId="0" borderId="35" xfId="0" applyNumberFormat="1" applyFont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164" fontId="9" fillId="0" borderId="35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center" vertical="center"/>
    </xf>
    <xf numFmtId="0" fontId="8" fillId="0" borderId="22" xfId="52" applyFont="1" applyFill="1" applyBorder="1" applyAlignment="1">
      <alignment horizontal="center" vertical="center" wrapTex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164" fontId="12" fillId="0" borderId="39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7" fillId="0" borderId="22" xfId="52" applyFont="1" applyBorder="1" applyAlignment="1">
      <alignment horizontal="center" vertical="center" wrapText="1"/>
      <protection/>
    </xf>
    <xf numFmtId="0" fontId="7" fillId="0" borderId="47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38" xfId="52" applyFont="1" applyFill="1" applyBorder="1" applyAlignment="1">
      <alignment horizontal="center" vertical="center" wrapText="1"/>
      <protection/>
    </xf>
    <xf numFmtId="0" fontId="7" fillId="0" borderId="48" xfId="52" applyFont="1" applyFill="1" applyBorder="1" applyAlignment="1">
      <alignment horizontal="center" vertical="center" wrapText="1"/>
      <protection/>
    </xf>
    <xf numFmtId="0" fontId="7" fillId="0" borderId="49" xfId="52" applyFont="1" applyFill="1" applyBorder="1" applyAlignment="1">
      <alignment horizontal="center" vertical="center" wrapText="1"/>
      <protection/>
    </xf>
    <xf numFmtId="0" fontId="0" fillId="0" borderId="50" xfId="52" applyNumberFormat="1" applyFont="1" applyBorder="1" applyAlignment="1">
      <alignment horizontal="center"/>
      <protection/>
    </xf>
    <xf numFmtId="0" fontId="0" fillId="0" borderId="20" xfId="52" applyNumberFormat="1" applyFont="1" applyBorder="1" applyAlignment="1">
      <alignment horizontal="center"/>
      <protection/>
    </xf>
    <xf numFmtId="0" fontId="7" fillId="0" borderId="39" xfId="52" applyFont="1" applyFill="1" applyBorder="1" applyAlignment="1">
      <alignment horizontal="center" vertical="center" wrapText="1"/>
      <protection/>
    </xf>
    <xf numFmtId="0" fontId="7" fillId="0" borderId="51" xfId="52" applyFont="1" applyFill="1" applyBorder="1" applyAlignment="1">
      <alignment horizontal="center" vertical="center" wrapText="1"/>
      <protection/>
    </xf>
    <xf numFmtId="0" fontId="7" fillId="0" borderId="52" xfId="52" applyFont="1" applyFill="1" applyBorder="1" applyAlignment="1">
      <alignment horizontal="center"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7" fillId="0" borderId="51" xfId="52" applyFont="1" applyBorder="1" applyAlignment="1">
      <alignment horizontal="center" vertical="center" wrapText="1"/>
      <protection/>
    </xf>
    <xf numFmtId="0" fontId="7" fillId="0" borderId="52" xfId="52" applyFont="1" applyBorder="1" applyAlignment="1">
      <alignment horizontal="center" vertical="center" wrapText="1"/>
      <protection/>
    </xf>
    <xf numFmtId="0" fontId="0" fillId="0" borderId="25" xfId="52" applyNumberFormat="1" applyFont="1" applyBorder="1" applyAlignment="1">
      <alignment horizontal="center"/>
      <protection/>
    </xf>
    <xf numFmtId="0" fontId="0" fillId="0" borderId="53" xfId="52" applyNumberFormat="1" applyFont="1" applyBorder="1" applyAlignment="1">
      <alignment horizontal="center"/>
      <protection/>
    </xf>
    <xf numFmtId="0" fontId="5" fillId="0" borderId="39" xfId="52" applyFont="1" applyBorder="1" applyAlignment="1">
      <alignment horizontal="center" vertical="center" wrapText="1"/>
      <protection/>
    </xf>
    <xf numFmtId="0" fontId="5" fillId="0" borderId="51" xfId="52" applyFont="1" applyBorder="1" applyAlignment="1">
      <alignment horizontal="center" vertical="center" wrapText="1"/>
      <protection/>
    </xf>
    <xf numFmtId="0" fontId="5" fillId="0" borderId="52" xfId="52" applyFont="1" applyBorder="1" applyAlignment="1">
      <alignment horizontal="center" vertical="center" wrapText="1"/>
      <protection/>
    </xf>
    <xf numFmtId="0" fontId="5" fillId="0" borderId="39" xfId="52" applyNumberFormat="1" applyFont="1" applyBorder="1" applyAlignment="1">
      <alignment horizontal="center" vertical="center" wrapText="1"/>
      <protection/>
    </xf>
    <xf numFmtId="0" fontId="5" fillId="0" borderId="51" xfId="52" applyNumberFormat="1" applyFont="1" applyBorder="1" applyAlignment="1">
      <alignment horizontal="center" vertical="center" wrapText="1"/>
      <protection/>
    </xf>
    <xf numFmtId="0" fontId="5" fillId="0" borderId="52" xfId="52" applyNumberFormat="1" applyFont="1" applyBorder="1" applyAlignment="1">
      <alignment horizontal="center" vertical="center" wrapText="1"/>
      <protection/>
    </xf>
    <xf numFmtId="0" fontId="7" fillId="0" borderId="54" xfId="52" applyFont="1" applyBorder="1" applyAlignment="1">
      <alignment horizontal="center" vertical="center" wrapText="1"/>
      <protection/>
    </xf>
    <xf numFmtId="0" fontId="7" fillId="0" borderId="55" xfId="52" applyFont="1" applyBorder="1" applyAlignment="1">
      <alignment horizontal="center" vertical="center" wrapText="1"/>
      <protection/>
    </xf>
    <xf numFmtId="0" fontId="7" fillId="0" borderId="56" xfId="52" applyFont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9" xfId="52" applyFont="1" applyBorder="1" applyAlignment="1">
      <alignment horizontal="center" vertical="center"/>
      <protection/>
    </xf>
    <xf numFmtId="0" fontId="7" fillId="0" borderId="51" xfId="52" applyFont="1" applyBorder="1" applyAlignment="1">
      <alignment horizontal="center" vertical="center"/>
      <protection/>
    </xf>
    <xf numFmtId="0" fontId="7" fillId="0" borderId="52" xfId="52" applyFont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6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ТОГ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"/>
  <sheetViews>
    <sheetView tabSelected="1" zoomScalePageLayoutView="0" workbookViewId="0" topLeftCell="A1">
      <selection activeCell="CI21" sqref="CI21"/>
    </sheetView>
  </sheetViews>
  <sheetFormatPr defaultColWidth="9.33203125" defaultRowHeight="12.75"/>
  <cols>
    <col min="1" max="1" width="6.16015625" style="0" customWidth="1"/>
    <col min="2" max="2" width="20.83203125" style="0" customWidth="1"/>
    <col min="3" max="3" width="12.66015625" style="0" customWidth="1"/>
    <col min="4" max="5" width="11.5" style="0" customWidth="1"/>
    <col min="6" max="6" width="8.5" style="0" customWidth="1"/>
    <col min="9" max="9" width="11" style="0" customWidth="1"/>
    <col min="10" max="10" width="10.83203125" style="0" customWidth="1"/>
    <col min="11" max="11" width="8.5" style="0" customWidth="1"/>
    <col min="16" max="16" width="8" style="0" customWidth="1"/>
    <col min="17" max="17" width="7.83203125" style="0" customWidth="1"/>
    <col min="18" max="18" width="9.16015625" style="0" customWidth="1"/>
    <col min="20" max="20" width="10.5" style="0" customWidth="1"/>
    <col min="21" max="21" width="6.66015625" style="0" customWidth="1"/>
    <col min="22" max="22" width="8.5" style="0" customWidth="1"/>
    <col min="23" max="23" width="8.33203125" style="0" customWidth="1"/>
    <col min="26" max="26" width="6.33203125" style="0" customWidth="1"/>
    <col min="27" max="29" width="8.66015625" style="0" customWidth="1"/>
    <col min="30" max="30" width="8" style="0" customWidth="1"/>
    <col min="31" max="31" width="8.66015625" style="0" customWidth="1"/>
    <col min="32" max="32" width="8.16015625" style="0" customWidth="1"/>
    <col min="34" max="34" width="7.5" style="0" customWidth="1"/>
    <col min="35" max="35" width="8.16015625" style="0" customWidth="1"/>
    <col min="36" max="36" width="7.16015625" style="0" customWidth="1"/>
    <col min="37" max="37" width="8.83203125" style="0" customWidth="1"/>
    <col min="38" max="38" width="10.33203125" style="0" customWidth="1"/>
    <col min="39" max="39" width="8.66015625" style="0" customWidth="1"/>
    <col min="40" max="40" width="9.5" style="0" customWidth="1"/>
    <col min="46" max="46" width="8.66015625" style="0" customWidth="1"/>
    <col min="47" max="47" width="8.83203125" style="0" customWidth="1"/>
    <col min="49" max="49" width="8.5" style="0" customWidth="1"/>
    <col min="50" max="50" width="7.5" style="0" customWidth="1"/>
    <col min="52" max="52" width="8.33203125" style="0" customWidth="1"/>
    <col min="54" max="54" width="7.66015625" style="0" customWidth="1"/>
    <col min="55" max="55" width="8.83203125" style="0" customWidth="1"/>
    <col min="56" max="56" width="8.66015625" style="0" customWidth="1"/>
    <col min="57" max="57" width="8.16015625" style="0" customWidth="1"/>
    <col min="58" max="58" width="8.5" style="0" customWidth="1"/>
    <col min="59" max="59" width="8" style="0" customWidth="1"/>
    <col min="60" max="60" width="7.66015625" style="0" customWidth="1"/>
    <col min="61" max="61" width="8.16015625" style="0" customWidth="1"/>
    <col min="62" max="64" width="8" style="0" customWidth="1"/>
    <col min="65" max="65" width="8.83203125" style="0" customWidth="1"/>
    <col min="66" max="67" width="8" style="0" customWidth="1"/>
    <col min="68" max="68" width="7.66015625" style="0" customWidth="1"/>
    <col min="69" max="69" width="10.16015625" style="0" customWidth="1"/>
    <col min="70" max="70" width="8.16015625" style="0" customWidth="1"/>
    <col min="71" max="72" width="8.33203125" style="0" customWidth="1"/>
    <col min="73" max="74" width="9" style="0" customWidth="1"/>
    <col min="75" max="75" width="10.16015625" style="0" customWidth="1"/>
    <col min="76" max="76" width="9" style="0" customWidth="1"/>
    <col min="77" max="77" width="8" style="0" customWidth="1"/>
    <col min="78" max="78" width="10" style="0" customWidth="1"/>
    <col min="79" max="79" width="8.5" style="0" customWidth="1"/>
    <col min="80" max="80" width="9.83203125" style="0" customWidth="1"/>
    <col min="81" max="81" width="8.16015625" style="0" customWidth="1"/>
    <col min="82" max="82" width="9.66015625" style="0" customWidth="1"/>
    <col min="83" max="83" width="9" style="0" customWidth="1"/>
    <col min="84" max="84" width="10.16015625" style="0" customWidth="1"/>
    <col min="85" max="85" width="9.33203125" style="0" customWidth="1"/>
    <col min="86" max="86" width="8.83203125" style="0" customWidth="1"/>
    <col min="87" max="87" width="8.33203125" style="0" customWidth="1"/>
    <col min="88" max="88" width="9.16015625" style="0" customWidth="1"/>
    <col min="89" max="89" width="8.66015625" style="0" customWidth="1"/>
    <col min="90" max="90" width="8" style="0" customWidth="1"/>
    <col min="91" max="91" width="7.66015625" style="0" customWidth="1"/>
    <col min="92" max="92" width="9.66015625" style="0" customWidth="1"/>
    <col min="93" max="93" width="8.33203125" style="0" customWidth="1"/>
    <col min="94" max="94" width="7.16015625" style="0" customWidth="1"/>
    <col min="95" max="95" width="7.33203125" style="0" customWidth="1"/>
    <col min="96" max="96" width="7.5" style="0" customWidth="1"/>
    <col min="97" max="97" width="7" style="0" customWidth="1"/>
    <col min="98" max="98" width="10.16015625" style="0" customWidth="1"/>
    <col min="99" max="101" width="8.33203125" style="0" customWidth="1"/>
    <col min="102" max="102" width="9.16015625" style="0" customWidth="1"/>
    <col min="106" max="106" width="8" style="0" customWidth="1"/>
    <col min="107" max="107" width="9.5" style="0" customWidth="1"/>
    <col min="108" max="108" width="8.5" style="0" customWidth="1"/>
    <col min="109" max="112" width="7.5" style="0" customWidth="1"/>
    <col min="113" max="113" width="11.83203125" style="0" customWidth="1"/>
    <col min="114" max="114" width="10" style="0" customWidth="1"/>
    <col min="115" max="115" width="9.83203125" style="0" customWidth="1"/>
    <col min="116" max="116" width="7.83203125" style="0" customWidth="1"/>
    <col min="117" max="117" width="8.66015625" style="0" customWidth="1"/>
    <col min="118" max="119" width="8.33203125" style="0" customWidth="1"/>
    <col min="120" max="120" width="9" style="0" customWidth="1"/>
    <col min="121" max="121" width="8" style="0" customWidth="1"/>
    <col min="122" max="122" width="7.16015625" style="0" customWidth="1"/>
    <col min="123" max="123" width="9.5" style="0" customWidth="1"/>
    <col min="124" max="124" width="8.83203125" style="0" customWidth="1"/>
    <col min="125" max="125" width="9.33203125" style="0" customWidth="1"/>
    <col min="126" max="126" width="7.33203125" style="0" customWidth="1"/>
    <col min="127" max="127" width="10.66015625" style="0" customWidth="1"/>
    <col min="128" max="128" width="8.33203125" style="0" customWidth="1"/>
    <col min="129" max="129" width="8.66015625" style="0" customWidth="1"/>
    <col min="130" max="130" width="6.83203125" style="0" customWidth="1"/>
    <col min="131" max="131" width="8.16015625" style="0" customWidth="1"/>
    <col min="132" max="132" width="8" style="0" customWidth="1"/>
    <col min="133" max="133" width="7.66015625" style="0" customWidth="1"/>
    <col min="134" max="134" width="7.33203125" style="0" customWidth="1"/>
    <col min="135" max="135" width="8.66015625" style="0" customWidth="1"/>
    <col min="136" max="136" width="8" style="0" customWidth="1"/>
    <col min="137" max="137" width="10.66015625" style="0" customWidth="1"/>
    <col min="138" max="138" width="11.33203125" style="0" customWidth="1"/>
    <col min="139" max="139" width="10.83203125" style="0" customWidth="1"/>
    <col min="140" max="140" width="10.5" style="0" customWidth="1"/>
    <col min="141" max="141" width="7.66015625" style="0" customWidth="1"/>
    <col min="142" max="142" width="8.16015625" style="0" customWidth="1"/>
    <col min="143" max="143" width="11.33203125" style="0" customWidth="1"/>
    <col min="144" max="144" width="10.5" style="0" customWidth="1"/>
    <col min="145" max="145" width="9.33203125" style="0" customWidth="1"/>
    <col min="146" max="146" width="7.5" style="0" customWidth="1"/>
    <col min="147" max="147" width="8.66015625" style="0" customWidth="1"/>
    <col min="148" max="148" width="10.66015625" style="0" customWidth="1"/>
    <col min="149" max="149" width="9.83203125" style="0" customWidth="1"/>
    <col min="150" max="150" width="9.16015625" style="0" customWidth="1"/>
    <col min="151" max="151" width="8" style="0" customWidth="1"/>
    <col min="152" max="152" width="7.5" style="0" customWidth="1"/>
    <col min="153" max="153" width="8.16015625" style="0" customWidth="1"/>
    <col min="154" max="154" width="8.33203125" style="0" customWidth="1"/>
    <col min="155" max="155" width="7.83203125" style="0" customWidth="1"/>
    <col min="156" max="156" width="6.83203125" style="0" customWidth="1"/>
    <col min="157" max="157" width="6.33203125" style="0" customWidth="1"/>
    <col min="158" max="158" width="9.83203125" style="0" customWidth="1"/>
    <col min="159" max="159" width="8.5" style="0" customWidth="1"/>
    <col min="160" max="160" width="8.16015625" style="0" customWidth="1"/>
    <col min="161" max="161" width="8.5" style="0" customWidth="1"/>
    <col min="162" max="162" width="8" style="0" customWidth="1"/>
    <col min="163" max="163" width="10.66015625" style="0" customWidth="1"/>
    <col min="164" max="165" width="9.33203125" style="0" customWidth="1"/>
    <col min="166" max="166" width="8.5" style="0" customWidth="1"/>
    <col min="167" max="167" width="7.33203125" style="0" customWidth="1"/>
    <col min="168" max="168" width="12" style="0" customWidth="1"/>
    <col min="169" max="169" width="10.83203125" style="0" customWidth="1"/>
    <col min="170" max="170" width="10.66015625" style="0" customWidth="1"/>
    <col min="171" max="171" width="8.66015625" style="0" customWidth="1"/>
    <col min="172" max="172" width="7.33203125" style="0" customWidth="1"/>
    <col min="173" max="174" width="9" style="0" customWidth="1"/>
    <col min="175" max="175" width="8.66015625" style="0" customWidth="1"/>
    <col min="176" max="176" width="6.5" style="0" customWidth="1"/>
    <col min="177" max="177" width="7" style="0" customWidth="1"/>
    <col min="178" max="178" width="0.4921875" style="0" hidden="1" customWidth="1"/>
    <col min="179" max="179" width="8.83203125" style="0" hidden="1" customWidth="1"/>
    <col min="180" max="180" width="7.66015625" style="0" hidden="1" customWidth="1"/>
    <col min="181" max="181" width="6.16015625" style="0" hidden="1" customWidth="1"/>
    <col min="182" max="182" width="7.16015625" style="0" hidden="1" customWidth="1"/>
    <col min="183" max="183" width="0.1640625" style="0" hidden="1" customWidth="1"/>
    <col min="184" max="186" width="9.33203125" style="0" hidden="1" customWidth="1"/>
    <col min="187" max="187" width="8.83203125" style="0" customWidth="1"/>
    <col min="190" max="190" width="8.5" style="0" customWidth="1"/>
    <col min="191" max="191" width="8.33203125" style="0" customWidth="1"/>
  </cols>
  <sheetData>
    <row r="1" spans="1:255" s="2" customFormat="1" ht="12.75">
      <c r="A1" s="1"/>
      <c r="B1" s="1"/>
      <c r="C1" s="1"/>
      <c r="D1" s="1"/>
      <c r="AO1" s="3"/>
      <c r="AP1" s="3"/>
      <c r="AQ1" s="3"/>
      <c r="AR1" s="3"/>
      <c r="AS1" s="3"/>
      <c r="AT1" s="3"/>
      <c r="AU1" s="3"/>
      <c r="AZ1" s="3"/>
      <c r="BE1" s="3"/>
      <c r="BS1" s="3"/>
      <c r="BT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DB1" s="3"/>
      <c r="DC1" s="3"/>
      <c r="DD1" s="3"/>
      <c r="DE1" s="3"/>
      <c r="DF1" s="3"/>
      <c r="DG1" s="3"/>
      <c r="DH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77" ht="12.7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3"/>
      <c r="AP2" s="3"/>
      <c r="AQ2" s="3"/>
      <c r="AR2" s="3"/>
      <c r="AS2" s="3"/>
      <c r="AT2" s="3"/>
      <c r="AU2" s="3"/>
      <c r="AV2" s="2"/>
      <c r="AW2" s="2"/>
      <c r="AX2" s="2"/>
      <c r="AY2" s="2"/>
      <c r="AZ2" s="3"/>
      <c r="BA2" s="2"/>
      <c r="BB2" s="2"/>
      <c r="BC2" s="2"/>
      <c r="BD2" s="2"/>
      <c r="BE2" s="3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3"/>
      <c r="BT2" s="3"/>
      <c r="BU2" s="2"/>
      <c r="BV2" s="2"/>
      <c r="BW2" s="2"/>
      <c r="BX2" s="4"/>
      <c r="BY2" s="4"/>
      <c r="BZ2" s="2"/>
      <c r="CA2" s="2"/>
      <c r="CB2" s="2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2"/>
      <c r="CZ2" s="2"/>
      <c r="DA2" s="2"/>
      <c r="DB2" s="3"/>
      <c r="DC2" s="3"/>
      <c r="DD2" s="3"/>
      <c r="DE2" s="3"/>
      <c r="DF2" s="3"/>
      <c r="DG2" s="3"/>
      <c r="DH2" s="3"/>
      <c r="DI2" s="2"/>
      <c r="DJ2" s="2"/>
      <c r="DK2" s="2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</row>
    <row r="3" spans="1:177" ht="18.75">
      <c r="A3" s="1"/>
      <c r="B3" s="1"/>
      <c r="C3" s="137" t="s">
        <v>60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2"/>
      <c r="O3" s="2"/>
      <c r="P3" s="2" t="s">
        <v>1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"/>
      <c r="AP3" s="3"/>
      <c r="AQ3" s="3"/>
      <c r="AR3" s="3"/>
      <c r="AS3" s="3"/>
      <c r="AT3" s="3"/>
      <c r="AU3" s="3"/>
      <c r="AV3" s="2"/>
      <c r="AW3" s="2"/>
      <c r="AX3" s="2"/>
      <c r="AY3" s="2"/>
      <c r="AZ3" s="3"/>
      <c r="BA3" s="2"/>
      <c r="BB3" s="2"/>
      <c r="BC3" s="2"/>
      <c r="BD3" s="2"/>
      <c r="BE3" s="3"/>
      <c r="BF3" s="4"/>
      <c r="BG3" s="4"/>
      <c r="BH3" s="43"/>
      <c r="BI3" s="2"/>
      <c r="BJ3" s="2"/>
      <c r="BK3" s="2"/>
      <c r="BL3" s="2"/>
      <c r="BM3" s="2"/>
      <c r="BN3" s="2"/>
      <c r="BO3" s="2"/>
      <c r="BP3" s="2"/>
      <c r="BQ3" s="2"/>
      <c r="BR3" s="2"/>
      <c r="BS3" s="3"/>
      <c r="BT3" s="3"/>
      <c r="BU3" s="2"/>
      <c r="BV3" s="2"/>
      <c r="BW3" s="2"/>
      <c r="BX3" s="4"/>
      <c r="BY3" s="2"/>
      <c r="BZ3" s="5"/>
      <c r="CA3" s="2"/>
      <c r="CB3" s="2"/>
      <c r="CC3" s="3"/>
      <c r="CD3" s="3"/>
      <c r="CE3" s="3"/>
      <c r="CF3" s="3"/>
      <c r="CG3" s="6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2"/>
      <c r="CZ3" s="2"/>
      <c r="DA3" s="2"/>
      <c r="DB3" s="3"/>
      <c r="DC3" s="3"/>
      <c r="DD3" s="3"/>
      <c r="DE3" s="3"/>
      <c r="DF3" s="3"/>
      <c r="DG3" s="3"/>
      <c r="DH3" s="3"/>
      <c r="DI3" s="2"/>
      <c r="DJ3" s="2"/>
      <c r="DK3" s="2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</row>
    <row r="4" spans="1:255" s="2" customFormat="1" ht="13.5" thickBot="1">
      <c r="A4" s="1"/>
      <c r="B4" s="1"/>
      <c r="C4" s="7"/>
      <c r="D4" s="7"/>
      <c r="AO4" s="3"/>
      <c r="AP4" s="3"/>
      <c r="AQ4" s="3"/>
      <c r="AR4" s="3"/>
      <c r="AS4" s="3"/>
      <c r="AT4" s="3"/>
      <c r="AU4" s="3"/>
      <c r="AZ4" s="3"/>
      <c r="BE4" s="3"/>
      <c r="BS4" s="3"/>
      <c r="BT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DB4" s="3"/>
      <c r="DC4" s="3"/>
      <c r="DD4" s="3"/>
      <c r="DE4" s="3"/>
      <c r="DF4" s="3"/>
      <c r="DG4" s="3"/>
      <c r="DH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91" ht="95.25" customHeight="1" thickBot="1">
      <c r="A5" s="112"/>
      <c r="B5" s="120"/>
      <c r="C5" s="125" t="s">
        <v>2</v>
      </c>
      <c r="D5" s="126"/>
      <c r="E5" s="126"/>
      <c r="F5" s="126"/>
      <c r="G5" s="127"/>
      <c r="H5" s="122" t="s">
        <v>3</v>
      </c>
      <c r="I5" s="123"/>
      <c r="J5" s="123"/>
      <c r="K5" s="123"/>
      <c r="L5" s="124"/>
      <c r="M5" s="122" t="s">
        <v>4</v>
      </c>
      <c r="N5" s="123"/>
      <c r="O5" s="123"/>
      <c r="P5" s="123"/>
      <c r="Q5" s="124"/>
      <c r="R5" s="117" t="s">
        <v>5</v>
      </c>
      <c r="S5" s="118"/>
      <c r="T5" s="118"/>
      <c r="U5" s="118"/>
      <c r="V5" s="119"/>
      <c r="W5" s="117" t="s">
        <v>6</v>
      </c>
      <c r="X5" s="118"/>
      <c r="Y5" s="118"/>
      <c r="Z5" s="118"/>
      <c r="AA5" s="119"/>
      <c r="AB5" s="106" t="s">
        <v>46</v>
      </c>
      <c r="AC5" s="107"/>
      <c r="AD5" s="107"/>
      <c r="AE5" s="107"/>
      <c r="AF5" s="108"/>
      <c r="AG5" s="117" t="s">
        <v>7</v>
      </c>
      <c r="AH5" s="118"/>
      <c r="AI5" s="118"/>
      <c r="AJ5" s="118"/>
      <c r="AK5" s="119"/>
      <c r="AL5" s="117" t="s">
        <v>8</v>
      </c>
      <c r="AM5" s="118"/>
      <c r="AN5" s="118"/>
      <c r="AO5" s="118"/>
      <c r="AP5" s="119"/>
      <c r="AQ5" s="106" t="s">
        <v>49</v>
      </c>
      <c r="AR5" s="107"/>
      <c r="AS5" s="107"/>
      <c r="AT5" s="107"/>
      <c r="AU5" s="108"/>
      <c r="AV5" s="114" t="s">
        <v>9</v>
      </c>
      <c r="AW5" s="115"/>
      <c r="AX5" s="115"/>
      <c r="AY5" s="115"/>
      <c r="AZ5" s="116"/>
      <c r="BA5" s="117" t="s">
        <v>10</v>
      </c>
      <c r="BB5" s="118"/>
      <c r="BC5" s="118"/>
      <c r="BD5" s="118"/>
      <c r="BE5" s="118"/>
      <c r="BF5" s="128" t="s">
        <v>42</v>
      </c>
      <c r="BG5" s="129"/>
      <c r="BH5" s="129"/>
      <c r="BI5" s="129"/>
      <c r="BJ5" s="130"/>
      <c r="BK5" s="128" t="s">
        <v>43</v>
      </c>
      <c r="BL5" s="129"/>
      <c r="BM5" s="129"/>
      <c r="BN5" s="129"/>
      <c r="BO5" s="130"/>
      <c r="BP5" s="115" t="s">
        <v>11</v>
      </c>
      <c r="BQ5" s="115"/>
      <c r="BR5" s="115"/>
      <c r="BS5" s="115"/>
      <c r="BT5" s="116"/>
      <c r="BU5" s="122" t="s">
        <v>12</v>
      </c>
      <c r="BV5" s="123"/>
      <c r="BW5" s="123"/>
      <c r="BX5" s="123"/>
      <c r="BY5" s="124"/>
      <c r="BZ5" s="114" t="s">
        <v>13</v>
      </c>
      <c r="CA5" s="115"/>
      <c r="CB5" s="115"/>
      <c r="CC5" s="115"/>
      <c r="CD5" s="116"/>
      <c r="CE5" s="109" t="s">
        <v>14</v>
      </c>
      <c r="CF5" s="110"/>
      <c r="CG5" s="110"/>
      <c r="CH5" s="110"/>
      <c r="CI5" s="111"/>
      <c r="CJ5" s="109" t="s">
        <v>53</v>
      </c>
      <c r="CK5" s="110"/>
      <c r="CL5" s="110"/>
      <c r="CM5" s="110"/>
      <c r="CN5" s="111"/>
      <c r="CO5" s="141" t="s">
        <v>48</v>
      </c>
      <c r="CP5" s="142"/>
      <c r="CQ5" s="142"/>
      <c r="CR5" s="142"/>
      <c r="CS5" s="143"/>
      <c r="CT5" s="109" t="s">
        <v>15</v>
      </c>
      <c r="CU5" s="110"/>
      <c r="CV5" s="110"/>
      <c r="CW5" s="110"/>
      <c r="CX5" s="111"/>
      <c r="CY5" s="117" t="s">
        <v>16</v>
      </c>
      <c r="CZ5" s="118"/>
      <c r="DA5" s="118"/>
      <c r="DB5" s="118"/>
      <c r="DC5" s="119"/>
      <c r="DD5" s="106" t="s">
        <v>45</v>
      </c>
      <c r="DE5" s="107"/>
      <c r="DF5" s="107"/>
      <c r="DG5" s="107"/>
      <c r="DH5" s="108"/>
      <c r="DI5" s="117" t="s">
        <v>17</v>
      </c>
      <c r="DJ5" s="118"/>
      <c r="DK5" s="118"/>
      <c r="DL5" s="118"/>
      <c r="DM5" s="119"/>
      <c r="DN5" s="117" t="s">
        <v>18</v>
      </c>
      <c r="DO5" s="118"/>
      <c r="DP5" s="118"/>
      <c r="DQ5" s="118"/>
      <c r="DR5" s="119"/>
      <c r="DS5" s="117" t="s">
        <v>19</v>
      </c>
      <c r="DT5" s="118"/>
      <c r="DU5" s="118"/>
      <c r="DV5" s="118"/>
      <c r="DW5" s="119"/>
      <c r="DX5" s="117" t="s">
        <v>20</v>
      </c>
      <c r="DY5" s="118"/>
      <c r="DZ5" s="118"/>
      <c r="EA5" s="118"/>
      <c r="EB5" s="119"/>
      <c r="EC5" s="133" t="s">
        <v>21</v>
      </c>
      <c r="ED5" s="134"/>
      <c r="EE5" s="134"/>
      <c r="EF5" s="134"/>
      <c r="EG5" s="135"/>
      <c r="EH5" s="122" t="s">
        <v>22</v>
      </c>
      <c r="EI5" s="123"/>
      <c r="EJ5" s="123"/>
      <c r="EK5" s="123"/>
      <c r="EL5" s="124"/>
      <c r="EM5" s="117" t="s">
        <v>23</v>
      </c>
      <c r="EN5" s="118"/>
      <c r="EO5" s="118"/>
      <c r="EP5" s="118"/>
      <c r="EQ5" s="119"/>
      <c r="ER5" s="106" t="s">
        <v>52</v>
      </c>
      <c r="ES5" s="107"/>
      <c r="ET5" s="107"/>
      <c r="EU5" s="107"/>
      <c r="EV5" s="108"/>
      <c r="EW5" s="117" t="s">
        <v>24</v>
      </c>
      <c r="EX5" s="118"/>
      <c r="EY5" s="118"/>
      <c r="EZ5" s="118"/>
      <c r="FA5" s="119"/>
      <c r="FB5" s="117" t="s">
        <v>25</v>
      </c>
      <c r="FC5" s="118"/>
      <c r="FD5" s="118"/>
      <c r="FE5" s="118"/>
      <c r="FF5" s="119"/>
      <c r="FG5" s="117" t="s">
        <v>26</v>
      </c>
      <c r="FH5" s="118"/>
      <c r="FI5" s="118"/>
      <c r="FJ5" s="118"/>
      <c r="FK5" s="119"/>
      <c r="FL5" s="117" t="s">
        <v>27</v>
      </c>
      <c r="FM5" s="118"/>
      <c r="FN5" s="118"/>
      <c r="FO5" s="118"/>
      <c r="FP5" s="119"/>
      <c r="FQ5" s="117" t="s">
        <v>28</v>
      </c>
      <c r="FR5" s="118"/>
      <c r="FS5" s="118"/>
      <c r="FT5" s="118"/>
      <c r="FU5" s="119"/>
      <c r="FV5" s="117" t="s">
        <v>41</v>
      </c>
      <c r="FW5" s="118"/>
      <c r="FX5" s="118"/>
      <c r="FY5" s="118"/>
      <c r="FZ5" s="119"/>
      <c r="GA5" s="131" t="s">
        <v>29</v>
      </c>
      <c r="GB5" s="132"/>
      <c r="GC5" s="132"/>
      <c r="GD5" s="132"/>
      <c r="GE5" s="138" t="s">
        <v>55</v>
      </c>
      <c r="GF5" s="139"/>
      <c r="GG5" s="139"/>
      <c r="GH5" s="139"/>
      <c r="GI5" s="140"/>
    </row>
    <row r="6" spans="1:191" ht="42.75" customHeight="1" thickBot="1">
      <c r="A6" s="113"/>
      <c r="B6" s="121"/>
      <c r="C6" s="48" t="s">
        <v>50</v>
      </c>
      <c r="D6" s="48" t="s">
        <v>58</v>
      </c>
      <c r="E6" s="49" t="s">
        <v>30</v>
      </c>
      <c r="F6" s="49" t="s">
        <v>31</v>
      </c>
      <c r="G6" s="49" t="s">
        <v>59</v>
      </c>
      <c r="H6" s="49" t="str">
        <f>$C$6</f>
        <v>План на 2021 год</v>
      </c>
      <c r="I6" s="49" t="str">
        <f>$D$6</f>
        <v>План  янв-август</v>
      </c>
      <c r="J6" s="49" t="str">
        <f>$E$6</f>
        <v>Исполнено с начала года</v>
      </c>
      <c r="K6" s="49" t="str">
        <f>$F$6</f>
        <v>%                    к году</v>
      </c>
      <c r="L6" s="49" t="str">
        <f>$G$6</f>
        <v>%                  к янв-авг.</v>
      </c>
      <c r="M6" s="49" t="str">
        <f>$C$6</f>
        <v>План на 2021 год</v>
      </c>
      <c r="N6" s="49" t="str">
        <f>$D$6</f>
        <v>План  янв-август</v>
      </c>
      <c r="O6" s="49" t="str">
        <f>$E$6</f>
        <v>Исполнено с начала года</v>
      </c>
      <c r="P6" s="49" t="str">
        <f>$F$6</f>
        <v>%                    к году</v>
      </c>
      <c r="Q6" s="49" t="str">
        <f>$G$6</f>
        <v>%                  к янв-авг.</v>
      </c>
      <c r="R6" s="49" t="str">
        <f>$C$6</f>
        <v>План на 2021 год</v>
      </c>
      <c r="S6" s="49" t="str">
        <f>$D$6</f>
        <v>План  янв-август</v>
      </c>
      <c r="T6" s="49" t="str">
        <f>$E$6</f>
        <v>Исполнено с начала года</v>
      </c>
      <c r="U6" s="49" t="str">
        <f>$F$6</f>
        <v>%                    к году</v>
      </c>
      <c r="V6" s="49" t="str">
        <f>$G$6</f>
        <v>%                  к янв-авг.</v>
      </c>
      <c r="W6" s="49" t="str">
        <f>$C$6</f>
        <v>План на 2021 год</v>
      </c>
      <c r="X6" s="49" t="str">
        <f>$D$6</f>
        <v>План  янв-август</v>
      </c>
      <c r="Y6" s="49" t="str">
        <f>$E$6</f>
        <v>Исполнено с начала года</v>
      </c>
      <c r="Z6" s="49" t="str">
        <f>$F$6</f>
        <v>%                    к году</v>
      </c>
      <c r="AA6" s="49" t="str">
        <f>$G$6</f>
        <v>%                  к янв-авг.</v>
      </c>
      <c r="AB6" s="49" t="s">
        <v>47</v>
      </c>
      <c r="AC6" s="49" t="str">
        <f>$D$6</f>
        <v>План  янв-август</v>
      </c>
      <c r="AD6" s="49" t="str">
        <f>$E$6</f>
        <v>Исполнено с начала года</v>
      </c>
      <c r="AE6" s="49" t="str">
        <f>$F$6</f>
        <v>%                    к году</v>
      </c>
      <c r="AF6" s="49" t="str">
        <f>$G$6</f>
        <v>%                  к янв-авг.</v>
      </c>
      <c r="AG6" s="49" t="str">
        <f>$C$6</f>
        <v>План на 2021 год</v>
      </c>
      <c r="AH6" s="49" t="str">
        <f>$D$6</f>
        <v>План  янв-август</v>
      </c>
      <c r="AI6" s="49" t="str">
        <f>$E$6</f>
        <v>Исполнено с начала года</v>
      </c>
      <c r="AJ6" s="49" t="str">
        <f>$F$6</f>
        <v>%                    к году</v>
      </c>
      <c r="AK6" s="49" t="str">
        <f>$G$6</f>
        <v>%                  к янв-авг.</v>
      </c>
      <c r="AL6" s="49" t="str">
        <f>$C$6</f>
        <v>План на 2021 год</v>
      </c>
      <c r="AM6" s="49" t="str">
        <f>$D$6</f>
        <v>План  янв-август</v>
      </c>
      <c r="AN6" s="49" t="str">
        <f>$E$6</f>
        <v>Исполнено с начала года</v>
      </c>
      <c r="AO6" s="49" t="str">
        <f>$F$6</f>
        <v>%                    к году</v>
      </c>
      <c r="AP6" s="49" t="str">
        <f>$G$6</f>
        <v>%                  к янв-авг.</v>
      </c>
      <c r="AQ6" s="49" t="str">
        <f>$C$6</f>
        <v>План на 2021 год</v>
      </c>
      <c r="AR6" s="49" t="str">
        <f>$D$6</f>
        <v>План  янв-август</v>
      </c>
      <c r="AS6" s="49" t="str">
        <f>$E$6</f>
        <v>Исполнено с начала года</v>
      </c>
      <c r="AT6" s="49" t="str">
        <f>$F$6</f>
        <v>%                    к году</v>
      </c>
      <c r="AU6" s="49" t="str">
        <f>$G$6</f>
        <v>%                  к янв-авг.</v>
      </c>
      <c r="AV6" s="49" t="str">
        <f>$C$6</f>
        <v>План на 2021 год</v>
      </c>
      <c r="AW6" s="49" t="str">
        <f>$D$6</f>
        <v>План  янв-август</v>
      </c>
      <c r="AX6" s="49" t="str">
        <f>$E$6</f>
        <v>Исполнено с начала года</v>
      </c>
      <c r="AY6" s="49" t="str">
        <f>$F$6</f>
        <v>%                    к году</v>
      </c>
      <c r="AZ6" s="49" t="str">
        <f>$G$6</f>
        <v>%                  к янв-авг.</v>
      </c>
      <c r="BA6" s="49" t="str">
        <f>$C$6</f>
        <v>План на 2021 год</v>
      </c>
      <c r="BB6" s="49" t="str">
        <f>$D$6</f>
        <v>План  янв-август</v>
      </c>
      <c r="BC6" s="49" t="str">
        <f>$E$6</f>
        <v>Исполнено с начала года</v>
      </c>
      <c r="BD6" s="49" t="str">
        <f>$F$6</f>
        <v>%                    к году</v>
      </c>
      <c r="BE6" s="49" t="str">
        <f>$G$6</f>
        <v>%                  к янв-авг.</v>
      </c>
      <c r="BF6" s="49" t="str">
        <f>$C$6</f>
        <v>План на 2021 год</v>
      </c>
      <c r="BG6" s="49" t="str">
        <f>$D$6</f>
        <v>План  янв-август</v>
      </c>
      <c r="BH6" s="49" t="str">
        <f>$E$6</f>
        <v>Исполнено с начала года</v>
      </c>
      <c r="BI6" s="49" t="str">
        <f>$F$6</f>
        <v>%                    к году</v>
      </c>
      <c r="BJ6" s="49" t="str">
        <f>$G$6</f>
        <v>%                  к янв-авг.</v>
      </c>
      <c r="BK6" s="49" t="str">
        <f>$C$6</f>
        <v>План на 2021 год</v>
      </c>
      <c r="BL6" s="49" t="str">
        <f>$D$6</f>
        <v>План  янв-август</v>
      </c>
      <c r="BM6" s="49" t="str">
        <f>$E$6</f>
        <v>Исполнено с начала года</v>
      </c>
      <c r="BN6" s="49" t="str">
        <f>$F$6</f>
        <v>%                    к году</v>
      </c>
      <c r="BO6" s="49" t="str">
        <f>$G$6</f>
        <v>%                  к янв-авг.</v>
      </c>
      <c r="BP6" s="49" t="str">
        <f>$C$6</f>
        <v>План на 2021 год</v>
      </c>
      <c r="BQ6" s="49" t="str">
        <f>$D$6</f>
        <v>План  янв-август</v>
      </c>
      <c r="BR6" s="49" t="str">
        <f>$E$6</f>
        <v>Исполнено с начала года</v>
      </c>
      <c r="BS6" s="49" t="str">
        <f>$F$6</f>
        <v>%                    к году</v>
      </c>
      <c r="BT6" s="49" t="str">
        <f>$G$6</f>
        <v>%                  к янв-авг.</v>
      </c>
      <c r="BU6" s="49" t="str">
        <f>$C$6</f>
        <v>План на 2021 год</v>
      </c>
      <c r="BV6" s="49" t="str">
        <f>$D$6</f>
        <v>План  янв-август</v>
      </c>
      <c r="BW6" s="49" t="str">
        <f>$E$6</f>
        <v>Исполнено с начала года</v>
      </c>
      <c r="BX6" s="49" t="str">
        <f>$F$6</f>
        <v>%                    к году</v>
      </c>
      <c r="BY6" s="49" t="str">
        <f>$G$6</f>
        <v>%                  к янв-авг.</v>
      </c>
      <c r="BZ6" s="49" t="str">
        <f>$C$6</f>
        <v>План на 2021 год</v>
      </c>
      <c r="CA6" s="49" t="str">
        <f>$D$6</f>
        <v>План  янв-август</v>
      </c>
      <c r="CB6" s="49" t="str">
        <f>$E$6</f>
        <v>Исполнено с начала года</v>
      </c>
      <c r="CC6" s="49" t="str">
        <f>$F$6</f>
        <v>%                    к году</v>
      </c>
      <c r="CD6" s="49" t="str">
        <f>$G$6</f>
        <v>%                  к янв-авг.</v>
      </c>
      <c r="CE6" s="49" t="str">
        <f>$C$6</f>
        <v>План на 2021 год</v>
      </c>
      <c r="CF6" s="49" t="str">
        <f>$D$6</f>
        <v>План  янв-август</v>
      </c>
      <c r="CG6" s="49" t="str">
        <f>$E$6</f>
        <v>Исполнено с начала года</v>
      </c>
      <c r="CH6" s="49" t="str">
        <f>$F$6</f>
        <v>%                    к году</v>
      </c>
      <c r="CI6" s="49" t="str">
        <f>$G$6</f>
        <v>%                  к янв-авг.</v>
      </c>
      <c r="CJ6" s="49" t="str">
        <f>$C$6</f>
        <v>План на 2021 год</v>
      </c>
      <c r="CK6" s="49" t="str">
        <f>$D$6</f>
        <v>План  янв-август</v>
      </c>
      <c r="CL6" s="49" t="str">
        <f>$E$6</f>
        <v>Исполнено с начала года</v>
      </c>
      <c r="CM6" s="49" t="str">
        <f>$F$6</f>
        <v>%                    к году</v>
      </c>
      <c r="CN6" s="49" t="str">
        <f>$G$6</f>
        <v>%                  к янв-авг.</v>
      </c>
      <c r="CO6" s="49" t="str">
        <f>$C$6</f>
        <v>План на 2021 год</v>
      </c>
      <c r="CP6" s="49" t="str">
        <f>$D$6</f>
        <v>План  янв-август</v>
      </c>
      <c r="CQ6" s="49" t="str">
        <f>$E$6</f>
        <v>Исполнено с начала года</v>
      </c>
      <c r="CR6" s="49" t="str">
        <f>$F$6</f>
        <v>%                    к году</v>
      </c>
      <c r="CS6" s="49" t="str">
        <f>$G$6</f>
        <v>%                  к янв-авг.</v>
      </c>
      <c r="CT6" s="49" t="str">
        <f>$C$6</f>
        <v>План на 2021 год</v>
      </c>
      <c r="CU6" s="49" t="str">
        <f>$D$6</f>
        <v>План  янв-август</v>
      </c>
      <c r="CV6" s="49" t="str">
        <f>$E$6</f>
        <v>Исполнено с начала года</v>
      </c>
      <c r="CW6" s="49" t="str">
        <f>$F$6</f>
        <v>%                    к году</v>
      </c>
      <c r="CX6" s="49" t="str">
        <f>$G$6</f>
        <v>%                  к янв-авг.</v>
      </c>
      <c r="CY6" s="49" t="str">
        <f>$C$6</f>
        <v>План на 2021 год</v>
      </c>
      <c r="CZ6" s="49" t="str">
        <f>$D$6</f>
        <v>План  янв-август</v>
      </c>
      <c r="DA6" s="49" t="str">
        <f>$E$6</f>
        <v>Исполнено с начала года</v>
      </c>
      <c r="DB6" s="49" t="str">
        <f>$F$6</f>
        <v>%                    к году</v>
      </c>
      <c r="DC6" s="49" t="str">
        <f>$G$6</f>
        <v>%                  к янв-авг.</v>
      </c>
      <c r="DD6" s="49" t="str">
        <f>$C$6</f>
        <v>План на 2021 год</v>
      </c>
      <c r="DE6" s="49" t="str">
        <f>$D$6</f>
        <v>План  янв-август</v>
      </c>
      <c r="DF6" s="49" t="str">
        <f>$E$6</f>
        <v>Исполнено с начала года</v>
      </c>
      <c r="DG6" s="49" t="str">
        <f>$F$6</f>
        <v>%                    к году</v>
      </c>
      <c r="DH6" s="49" t="str">
        <f>$G$6</f>
        <v>%                  к янв-авг.</v>
      </c>
      <c r="DI6" s="49" t="str">
        <f>$C$6</f>
        <v>План на 2021 год</v>
      </c>
      <c r="DJ6" s="49" t="str">
        <f>$D$6</f>
        <v>План  янв-август</v>
      </c>
      <c r="DK6" s="49" t="str">
        <f>$E$6</f>
        <v>Исполнено с начала года</v>
      </c>
      <c r="DL6" s="49" t="str">
        <f>$F$6</f>
        <v>%                    к году</v>
      </c>
      <c r="DM6" s="49" t="str">
        <f>$G$6</f>
        <v>%                  к янв-авг.</v>
      </c>
      <c r="DN6" s="49" t="str">
        <f>$C$6</f>
        <v>План на 2021 год</v>
      </c>
      <c r="DO6" s="49" t="str">
        <f>$D$6</f>
        <v>План  янв-август</v>
      </c>
      <c r="DP6" s="49" t="str">
        <f>$E$6</f>
        <v>Исполнено с начала года</v>
      </c>
      <c r="DQ6" s="49" t="str">
        <f>$F$6</f>
        <v>%                    к году</v>
      </c>
      <c r="DR6" s="49" t="str">
        <f>$G$6</f>
        <v>%                  к янв-авг.</v>
      </c>
      <c r="DS6" s="49" t="str">
        <f>$C$6</f>
        <v>План на 2021 год</v>
      </c>
      <c r="DT6" s="49" t="str">
        <f>$D$6</f>
        <v>План  янв-август</v>
      </c>
      <c r="DU6" s="49" t="str">
        <f>$E$6</f>
        <v>Исполнено с начала года</v>
      </c>
      <c r="DV6" s="49" t="str">
        <f>$F$6</f>
        <v>%                    к году</v>
      </c>
      <c r="DW6" s="49" t="str">
        <f>$G$6</f>
        <v>%                  к янв-авг.</v>
      </c>
      <c r="DX6" s="49" t="str">
        <f>$C$6</f>
        <v>План на 2021 год</v>
      </c>
      <c r="DY6" s="49" t="str">
        <f>$D$6</f>
        <v>План  янв-август</v>
      </c>
      <c r="DZ6" s="49" t="str">
        <f>$E$6</f>
        <v>Исполнено с начала года</v>
      </c>
      <c r="EA6" s="49" t="str">
        <f>$F$6</f>
        <v>%                    к году</v>
      </c>
      <c r="EB6" s="49" t="str">
        <f>$G$6</f>
        <v>%                  к янв-авг.</v>
      </c>
      <c r="EC6" s="49" t="str">
        <f>$C$6</f>
        <v>План на 2021 год</v>
      </c>
      <c r="ED6" s="49" t="str">
        <f>$D$6</f>
        <v>План  янв-август</v>
      </c>
      <c r="EE6" s="49" t="str">
        <f>$E$6</f>
        <v>Исполнено с начала года</v>
      </c>
      <c r="EF6" s="49" t="str">
        <f>$F$6</f>
        <v>%                    к году</v>
      </c>
      <c r="EG6" s="49" t="str">
        <f>$G$6</f>
        <v>%                  к янв-авг.</v>
      </c>
      <c r="EH6" s="49" t="str">
        <f>$C$6</f>
        <v>План на 2021 год</v>
      </c>
      <c r="EI6" s="49" t="str">
        <f>$D$6</f>
        <v>План  янв-август</v>
      </c>
      <c r="EJ6" s="49" t="str">
        <f>$E$6</f>
        <v>Исполнено с начала года</v>
      </c>
      <c r="EK6" s="49" t="str">
        <f>$F$6</f>
        <v>%                    к году</v>
      </c>
      <c r="EL6" s="49" t="str">
        <f>$G$6</f>
        <v>%                  к янв-авг.</v>
      </c>
      <c r="EM6" s="49" t="str">
        <f>$C$6</f>
        <v>План на 2021 год</v>
      </c>
      <c r="EN6" s="49" t="str">
        <f>$D$6</f>
        <v>План  янв-август</v>
      </c>
      <c r="EO6" s="49" t="str">
        <f>$E$6</f>
        <v>Исполнено с начала года</v>
      </c>
      <c r="EP6" s="49" t="str">
        <f>$F$6</f>
        <v>%                    к году</v>
      </c>
      <c r="EQ6" s="49" t="str">
        <f>$G$6</f>
        <v>%                  к янв-авг.</v>
      </c>
      <c r="ER6" s="49" t="str">
        <f>$C$6</f>
        <v>План на 2021 год</v>
      </c>
      <c r="ES6" s="49" t="str">
        <f>$D$6</f>
        <v>План  янв-август</v>
      </c>
      <c r="ET6" s="49" t="str">
        <f>$E$6</f>
        <v>Исполнено с начала года</v>
      </c>
      <c r="EU6" s="49" t="str">
        <f>$F$6</f>
        <v>%                    к году</v>
      </c>
      <c r="EV6" s="49" t="str">
        <f>$G$6</f>
        <v>%                  к янв-авг.</v>
      </c>
      <c r="EW6" s="49" t="str">
        <f>$C$6</f>
        <v>План на 2021 год</v>
      </c>
      <c r="EX6" s="49" t="str">
        <f>$D$6</f>
        <v>План  янв-август</v>
      </c>
      <c r="EY6" s="49" t="str">
        <f>$E$6</f>
        <v>Исполнено с начала года</v>
      </c>
      <c r="EZ6" s="49" t="str">
        <f>$F$6</f>
        <v>%                    к году</v>
      </c>
      <c r="FA6" s="49" t="str">
        <f>$G$6</f>
        <v>%                  к янв-авг.</v>
      </c>
      <c r="FB6" s="49" t="str">
        <f>$C$6</f>
        <v>План на 2021 год</v>
      </c>
      <c r="FC6" s="49" t="str">
        <f>$D$6</f>
        <v>План  янв-август</v>
      </c>
      <c r="FD6" s="49" t="str">
        <f>$E$6</f>
        <v>Исполнено с начала года</v>
      </c>
      <c r="FE6" s="49" t="str">
        <f>$F$6</f>
        <v>%                    к году</v>
      </c>
      <c r="FF6" s="49" t="str">
        <f>$G$6</f>
        <v>%                  к янв-авг.</v>
      </c>
      <c r="FG6" s="49" t="str">
        <f>$C$6</f>
        <v>План на 2021 год</v>
      </c>
      <c r="FH6" s="49" t="str">
        <f>$D$6</f>
        <v>План  янв-август</v>
      </c>
      <c r="FI6" s="49" t="str">
        <f>$E$6</f>
        <v>Исполнено с начала года</v>
      </c>
      <c r="FJ6" s="49" t="str">
        <f>$F$6</f>
        <v>%                    к году</v>
      </c>
      <c r="FK6" s="49" t="str">
        <f>$G$6</f>
        <v>%                  к янв-авг.</v>
      </c>
      <c r="FL6" s="49" t="str">
        <f>$C$6</f>
        <v>План на 2021 год</v>
      </c>
      <c r="FM6" s="49" t="str">
        <f>$D$6</f>
        <v>План  янв-август</v>
      </c>
      <c r="FN6" s="49" t="str">
        <f>$E$6</f>
        <v>Исполнено с начала года</v>
      </c>
      <c r="FO6" s="49" t="str">
        <f>$F$6</f>
        <v>%                    к году</v>
      </c>
      <c r="FP6" s="49" t="str">
        <f>$G$6</f>
        <v>%                  к янв-авг.</v>
      </c>
      <c r="FQ6" s="49" t="str">
        <f>$C$6</f>
        <v>План на 2021 год</v>
      </c>
      <c r="FR6" s="49" t="str">
        <f>$D$6</f>
        <v>План  янв-август</v>
      </c>
      <c r="FS6" s="49" t="str">
        <f>$E$6</f>
        <v>Исполнено с начала года</v>
      </c>
      <c r="FT6" s="49" t="str">
        <f>$F$6</f>
        <v>%                    к году</v>
      </c>
      <c r="FU6" s="49" t="str">
        <f>$G$6</f>
        <v>%                  к янв-авг.</v>
      </c>
      <c r="FV6" s="49" t="str">
        <f>$C$6</f>
        <v>План на 2021 год</v>
      </c>
      <c r="FW6" s="49" t="str">
        <f>$D$6</f>
        <v>План  янв-август</v>
      </c>
      <c r="FX6" s="49" t="str">
        <f>$E$6</f>
        <v>Исполнено с начала года</v>
      </c>
      <c r="FY6" s="49" t="str">
        <f>$F$6</f>
        <v>%                    к году</v>
      </c>
      <c r="FZ6" s="50" t="str">
        <f>$G$6</f>
        <v>%                  к янв-авг.</v>
      </c>
      <c r="GA6" s="49" t="str">
        <f>$C$6</f>
        <v>План на 2021 год</v>
      </c>
      <c r="GB6" s="49" t="str">
        <f>$D$6</f>
        <v>План  янв-август</v>
      </c>
      <c r="GC6" s="49" t="str">
        <f>$E$6</f>
        <v>Исполнено с начала года</v>
      </c>
      <c r="GD6" s="89" t="str">
        <f>$F$6</f>
        <v>%                    к году</v>
      </c>
      <c r="GE6" s="102" t="s">
        <v>56</v>
      </c>
      <c r="GF6" s="103" t="s">
        <v>57</v>
      </c>
      <c r="GG6" s="49" t="str">
        <f>$E$6</f>
        <v>Исполнено с начала года</v>
      </c>
      <c r="GH6" s="49" t="str">
        <f>$F$6</f>
        <v>%                    к году</v>
      </c>
      <c r="GI6" s="49" t="str">
        <f>$G$6</f>
        <v>%                  к янв-авг.</v>
      </c>
    </row>
    <row r="7" spans="1:191" ht="15.75" customHeight="1">
      <c r="A7" s="8">
        <v>1</v>
      </c>
      <c r="B7" s="9" t="s">
        <v>32</v>
      </c>
      <c r="C7" s="21">
        <f aca="true" t="shared" si="0" ref="C7:E13">SUM(H7+EH7)</f>
        <v>3219</v>
      </c>
      <c r="D7" s="21">
        <f t="shared" si="0"/>
        <v>1988.4</v>
      </c>
      <c r="E7" s="18">
        <f t="shared" si="0"/>
        <v>1997.3000000000002</v>
      </c>
      <c r="F7" s="13">
        <f aca="true" t="shared" si="1" ref="F7:F15">IF(C7=0," ",IF(E7/C7*100&gt;200,"cв.100",ROUND(E7/C7*100,2)))</f>
        <v>62.05</v>
      </c>
      <c r="G7" s="13">
        <f aca="true" t="shared" si="2" ref="G7:G15">IF(D7=0," ",IF(E7/D7*100&gt;200,"cв.100",ROUND(E7/D7*100,2)))</f>
        <v>100.45</v>
      </c>
      <c r="H7" s="19">
        <f aca="true" t="shared" si="3" ref="H7:J12">SUM(M7+BU7)</f>
        <v>2347.6</v>
      </c>
      <c r="I7" s="19">
        <f t="shared" si="3"/>
        <v>1409.8</v>
      </c>
      <c r="J7" s="19">
        <f t="shared" si="3"/>
        <v>1418.7</v>
      </c>
      <c r="K7" s="13">
        <f aca="true" t="shared" si="4" ref="K7:K15">IF(H7=0," ",IF(J7/H7*100&gt;200,"cв.100",ROUND(J7/H7*100,2)))</f>
        <v>60.43</v>
      </c>
      <c r="L7" s="45">
        <f aca="true" t="shared" si="5" ref="L7:L12">IF(I7=0," ",IF(J7/I7*100&gt;200,"cв.100",ROUND(J7/I7*100,2)))</f>
        <v>100.63</v>
      </c>
      <c r="M7" s="13">
        <f aca="true" t="shared" si="6" ref="M7:O11">SUM(R7+W7+AG7+AL7+AV7+BA7+BF7+BP7)</f>
        <v>1865.3</v>
      </c>
      <c r="N7" s="13">
        <f t="shared" si="6"/>
        <v>1409.8</v>
      </c>
      <c r="O7" s="13">
        <f t="shared" si="6"/>
        <v>1418.7</v>
      </c>
      <c r="P7" s="13">
        <f aca="true" t="shared" si="7" ref="P7:P15">IF(M7=0," ",IF(O7/M7*100&gt;200,"cв.100",ROUND(O7/M7*100,2)))</f>
        <v>76.06</v>
      </c>
      <c r="Q7" s="13">
        <f aca="true" t="shared" si="8" ref="Q7:Q15">IF(N7=0," ",IF(O7/N7*100&gt;200,"cв.100",ROUND(O7/N7*100,2)))</f>
        <v>100.63</v>
      </c>
      <c r="R7" s="19">
        <v>35</v>
      </c>
      <c r="S7" s="21">
        <v>12</v>
      </c>
      <c r="T7" s="21">
        <v>12.9</v>
      </c>
      <c r="U7" s="13">
        <f aca="true" t="shared" si="9" ref="U7:U15">IF(R7=0," ",IF(T7/R7*100&gt;200,"cв.100",ROUND(T7/R7*100,2)))</f>
        <v>36.86</v>
      </c>
      <c r="V7" s="13">
        <f aca="true" t="shared" si="10" ref="V7:V15">IF(S7=0," ",IF(T7/S7*100&gt;200,"cв.100",ROUND(T7/S7*100,2)))</f>
        <v>107.5</v>
      </c>
      <c r="W7" s="21">
        <v>388.3</v>
      </c>
      <c r="X7" s="21">
        <v>249.8</v>
      </c>
      <c r="Y7" s="21">
        <v>250.3</v>
      </c>
      <c r="Z7" s="13">
        <f aca="true" t="shared" si="11" ref="Z7:Z15">IF(W7=0," ",IF(Y7/W7*100&gt;200,"cв.100",ROUND(Y7/W7*100,2)))</f>
        <v>64.46</v>
      </c>
      <c r="AA7" s="13">
        <f aca="true" t="shared" si="12" ref="AA7:AA15">IF(X7=0," ",IF(Y7/X7*100&gt;200,"cв.100",ROUND(Y7/X7*100,2)))</f>
        <v>100.2</v>
      </c>
      <c r="AB7" s="13"/>
      <c r="AC7" s="13"/>
      <c r="AD7" s="13"/>
      <c r="AE7" s="13"/>
      <c r="AF7" s="13"/>
      <c r="AG7" s="21"/>
      <c r="AH7" s="21"/>
      <c r="AI7" s="21"/>
      <c r="AJ7" s="13" t="str">
        <f aca="true" t="shared" si="13" ref="AJ7:AJ15">IF(AG7=0," ",IF(AI7/AG7*100&gt;200,"cв.100",ROUND(AI7/AG7*100,2)))</f>
        <v> </v>
      </c>
      <c r="AK7" s="13" t="str">
        <f aca="true" t="shared" si="14" ref="AK7:AK15">IF(AH7=0," ",IF(AI7/AH7*100&gt;200,"cв.100",ROUND(AI7/AH7*100,2)))</f>
        <v> </v>
      </c>
      <c r="AL7" s="21">
        <v>32</v>
      </c>
      <c r="AM7" s="21">
        <v>31</v>
      </c>
      <c r="AN7" s="21">
        <v>31.6</v>
      </c>
      <c r="AO7" s="13">
        <f aca="true" t="shared" si="15" ref="AO7:AO15">IF(AL7=0," ",IF(AN7/AL7*100&gt;200,"cв.100",ROUND(AN7/AL7*100,2)))</f>
        <v>98.75</v>
      </c>
      <c r="AP7" s="13">
        <f aca="true" t="shared" si="16" ref="AP7:AP15">IF(AM7=0," ",IF(AN7/AM7*100&gt;200,"cв.100",ROUND(AN7/AM7*100,2)))</f>
        <v>101.94</v>
      </c>
      <c r="AQ7" s="13"/>
      <c r="AR7" s="13"/>
      <c r="AS7" s="13"/>
      <c r="AT7" s="13"/>
      <c r="AU7" s="13"/>
      <c r="AV7" s="21">
        <v>50</v>
      </c>
      <c r="AW7" s="21">
        <v>2</v>
      </c>
      <c r="AX7" s="19">
        <v>2.7</v>
      </c>
      <c r="AY7" s="13">
        <f aca="true" t="shared" si="17" ref="AY7:AY15">IF(AV7=0," ",IF(AX7/AV7*100&gt;200,"cв.100",ROUND(AX7/AV7*100,2)))</f>
        <v>5.4</v>
      </c>
      <c r="AZ7" s="13">
        <f aca="true" t="shared" si="18" ref="AZ7:AZ15">IF(AW7=0," ",IF(AX7/AW7*100&gt;200,"cв.100",ROUND(AX7/AW7*100,2)))</f>
        <v>135</v>
      </c>
      <c r="BA7" s="21">
        <v>1360</v>
      </c>
      <c r="BB7" s="21">
        <v>1115</v>
      </c>
      <c r="BC7" s="21">
        <v>1121.2</v>
      </c>
      <c r="BD7" s="13">
        <f aca="true" t="shared" si="19" ref="BD7:BD15">IF(BA7=0," ",IF(BC7/BA7*100&gt;200,"cв.100",ROUND(BC7/BA7*100,2)))</f>
        <v>82.44</v>
      </c>
      <c r="BE7" s="13">
        <f aca="true" t="shared" si="20" ref="BE7:BE15">IF(BB7=0," ",IF(BC7/BB7*100&gt;200,"cв.100",ROUND(BC7/BB7*100,2)))</f>
        <v>100.56</v>
      </c>
      <c r="BF7" s="21"/>
      <c r="BG7" s="21"/>
      <c r="BH7" s="21"/>
      <c r="BI7" s="13" t="str">
        <f aca="true" t="shared" si="21" ref="BI7:BI15">IF(BF7=0," ",IF(BH7/BF7*100&gt;200,"cв.100",ROUND(BH7/BF7*100,2)))</f>
        <v> </v>
      </c>
      <c r="BJ7" s="13" t="str">
        <f aca="true" t="shared" si="22" ref="BJ7:BJ15">IF(BG7=0," ",IF(BH7/BG7*100&gt;200,"cв.100",ROUND(BH7/BG7*100,2)))</f>
        <v> </v>
      </c>
      <c r="BK7" s="13"/>
      <c r="BL7" s="13"/>
      <c r="BM7" s="13"/>
      <c r="BN7" s="13"/>
      <c r="BO7" s="13"/>
      <c r="BP7" s="21"/>
      <c r="BQ7" s="21"/>
      <c r="BR7" s="21"/>
      <c r="BS7" s="13" t="str">
        <f aca="true" t="shared" si="23" ref="BS7:BS15">IF(BP7=0," ",IF(BR7/BP7*100&gt;200,"cв.100",ROUND(BR7/BP7*100,2)))</f>
        <v> </v>
      </c>
      <c r="BT7" s="13" t="str">
        <f aca="true" t="shared" si="24" ref="BT7:BT15">IF(BQ7=0," ",IF(BR7/BQ7*100&gt;200,"cв.100",ROUND(BR7/BQ7*100,2)))</f>
        <v> </v>
      </c>
      <c r="BU7" s="46">
        <f>SUM(BZ7+CY7+DI7+DX7)</f>
        <v>482.3</v>
      </c>
      <c r="BV7" s="44">
        <f aca="true" t="shared" si="25" ref="BU7:BW10">SUM(CA7+CZ7+DJ7+DY7)</f>
        <v>0</v>
      </c>
      <c r="BW7" s="44">
        <f t="shared" si="25"/>
        <v>0</v>
      </c>
      <c r="BX7" s="45">
        <f aca="true" t="shared" si="26" ref="BX7:BX15">IF(BU7=0," ",IF(BW7/BU7*100&gt;200,"cв.100",ROUND(BW7/BU7*100,2)))</f>
        <v>0</v>
      </c>
      <c r="BY7" s="45" t="str">
        <f aca="true" t="shared" si="27" ref="BY7:BY15">IF(BV7=0," ",IF(BW7/BV7*100&gt;200,"cв.100",ROUND(BW7/BV7*100,2)))</f>
        <v> </v>
      </c>
      <c r="BZ7" s="18">
        <f aca="true" t="shared" si="28" ref="BZ7:BZ12">SUM(CE7+CJ7+CT7)</f>
        <v>48.3</v>
      </c>
      <c r="CA7" s="18">
        <f aca="true" t="shared" si="29" ref="CA7:CA12">SUM(CF7+CK7+CU7)</f>
        <v>0</v>
      </c>
      <c r="CB7" s="18">
        <f>SUM(CG7+CL7+CV7)</f>
        <v>0</v>
      </c>
      <c r="CC7" s="13">
        <f aca="true" t="shared" si="30" ref="CC7:CC15">IF(BZ7=0," ",IF(CB7/BZ7*100&gt;200,"cв.100",ROUND(CB7/BZ7*100,2)))</f>
        <v>0</v>
      </c>
      <c r="CD7" s="13" t="str">
        <f aca="true" t="shared" si="31" ref="CD7:CD15">IF(CA7=0," ",IF(CB7/CA7*100&gt;200,"cв.100",ROUND(CB7/CA7*100,2)))</f>
        <v> </v>
      </c>
      <c r="CE7" s="13">
        <v>48.3</v>
      </c>
      <c r="CF7" s="13"/>
      <c r="CG7" s="13"/>
      <c r="CH7" s="13">
        <f aca="true" t="shared" si="32" ref="CH7:CH13">IF(CE7=0," ",IF(CG7/CE7*100&gt;200,"cв.100",ROUND(CG7/CE7*100,2)))</f>
        <v>0</v>
      </c>
      <c r="CI7" s="13" t="str">
        <f aca="true" t="shared" si="33" ref="CI7:CI15">IF(CF7=0," ",IF(CG7/CF7*100&gt;200,"cв.100",ROUND(CG7/CF7*100,2)))</f>
        <v> </v>
      </c>
      <c r="CJ7" s="13"/>
      <c r="CK7" s="13"/>
      <c r="CL7" s="13"/>
      <c r="CM7" s="13" t="str">
        <f aca="true" t="shared" si="34" ref="CM7:CM15">IF(CJ7=0," ",IF(CL7/CJ7*100&gt;200,"cв.100",ROUND(CL7/CJ7*100,2)))</f>
        <v> </v>
      </c>
      <c r="CN7" s="13" t="str">
        <f aca="true" t="shared" si="35" ref="CN7:CN15">IF(CK7=0," ",IF(CL7/CK7*100&gt;200,"cв.100",ROUND(CL7/CK7*100,2)))</f>
        <v> </v>
      </c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21"/>
      <c r="CZ7" s="21"/>
      <c r="DA7" s="21"/>
      <c r="DB7" s="13" t="str">
        <f aca="true" t="shared" si="36" ref="DB7:DB15">IF(CY7=0," ",IF(DA7/CY7*100&gt;200,"cв.100",ROUND(DA7/CY7*100,2)))</f>
        <v> </v>
      </c>
      <c r="DC7" s="13" t="str">
        <f aca="true" t="shared" si="37" ref="DC7:DC15">IF(CZ7=0," ",IF(DA7/CZ7*100&gt;200,"cв.100",ROUND(DA7/CZ7*100,2)))</f>
        <v> </v>
      </c>
      <c r="DD7" s="13"/>
      <c r="DE7" s="13"/>
      <c r="DF7" s="13"/>
      <c r="DG7" s="13"/>
      <c r="DH7" s="13"/>
      <c r="DI7" s="12">
        <f>SUM(DN7+DS7)</f>
        <v>434</v>
      </c>
      <c r="DJ7" s="21"/>
      <c r="DK7" s="21"/>
      <c r="DL7" s="13">
        <f aca="true" t="shared" si="38" ref="DL7:DL15">IF(DI7=0," ",IF(DK7/DI7*100&gt;200,"cв.100",ROUND(DK7/DI7*100,2)))</f>
        <v>0</v>
      </c>
      <c r="DM7" s="13" t="str">
        <f aca="true" t="shared" si="39" ref="DM7:DM15">IF(DJ7=0," ",IF(DK7/DJ7*100&gt;200,"cв.100",ROUND(DK7/DJ7*100,2)))</f>
        <v> </v>
      </c>
      <c r="DN7" s="13"/>
      <c r="DO7" s="13"/>
      <c r="DP7" s="13"/>
      <c r="DQ7" s="13"/>
      <c r="DR7" s="13"/>
      <c r="DS7" s="13">
        <v>434</v>
      </c>
      <c r="DT7" s="13"/>
      <c r="DU7" s="13"/>
      <c r="DV7" s="13"/>
      <c r="DW7" s="13"/>
      <c r="DX7" s="21"/>
      <c r="DY7" s="21"/>
      <c r="DZ7" s="21"/>
      <c r="EA7" s="13" t="str">
        <f aca="true" t="shared" si="40" ref="EA7:EA15">IF(DX7=0," ",IF(DZ7/DX7*100&gt;200,"cв.100",ROUND(DZ7/DX7*100,2)))</f>
        <v> </v>
      </c>
      <c r="EB7" s="13" t="str">
        <f aca="true" t="shared" si="41" ref="EB7:EB15">IF(DY7=0," ",IF(DZ7/DY7*100&gt;200,"cв.100",ROUND(DZ7/DY7*100,2)))</f>
        <v> </v>
      </c>
      <c r="EC7" s="13"/>
      <c r="ED7" s="13"/>
      <c r="EE7" s="13"/>
      <c r="EF7" s="13"/>
      <c r="EG7" s="13"/>
      <c r="EH7" s="21">
        <f aca="true" t="shared" si="42" ref="EH7:EJ9">SUM(EM7+FL7+FG7+FQ7)</f>
        <v>871.4000000000001</v>
      </c>
      <c r="EI7" s="21">
        <f t="shared" si="42"/>
        <v>578.6</v>
      </c>
      <c r="EJ7" s="21">
        <f t="shared" si="42"/>
        <v>578.6</v>
      </c>
      <c r="EK7" s="19">
        <f aca="true" t="shared" si="43" ref="EK7:EK15">IF(EH7=0," ",IF(EJ7/EH7*100&gt;200,"cв.100",ROUND(EJ7/EH7*100,2)))</f>
        <v>66.4</v>
      </c>
      <c r="EL7" s="19">
        <f aca="true" t="shared" si="44" ref="EL7:EL15">IF(EI7=0," ",IF(EJ7/EI7*100&gt;200,"cв.100",ROUND(EJ7/EI7*100,2)))</f>
        <v>100</v>
      </c>
      <c r="EM7" s="18">
        <f aca="true" t="shared" si="45" ref="EM7:EM12">SUM(ER7+EW7+FB7)</f>
        <v>525.4</v>
      </c>
      <c r="EN7" s="21">
        <f>SUM(ES7+EX7+FC7)</f>
        <v>350.3</v>
      </c>
      <c r="EO7" s="21">
        <f aca="true" t="shared" si="46" ref="EO7:EO12">SUM(ET7+EY7+FD7)</f>
        <v>350.3</v>
      </c>
      <c r="EP7" s="19">
        <f aca="true" t="shared" si="47" ref="EP7:EP14">IF(EM7=0," ",IF(EO7/EM7*100&gt;200,"cв.100",ROUND(EO7/EM7*100,2)))</f>
        <v>66.67</v>
      </c>
      <c r="EQ7" s="13">
        <f aca="true" t="shared" si="48" ref="EQ7:EQ15">IF(EN7=0," ",IF(EO7/EN7*100&gt;200,"cв.100",ROUND(EO7/EN7*100,2)))</f>
        <v>100</v>
      </c>
      <c r="ER7" s="13">
        <v>175.4</v>
      </c>
      <c r="ES7" s="13">
        <v>116.9</v>
      </c>
      <c r="ET7" s="13">
        <v>116.9</v>
      </c>
      <c r="EU7" s="19">
        <f aca="true" t="shared" si="49" ref="EU7:EU15">IF(ER7=0," ",IF(ET7/ER7*100&gt;200,"cв.100",ROUND(ET7/ER7*100,2)))</f>
        <v>66.65</v>
      </c>
      <c r="EV7" s="13">
        <f aca="true" t="shared" si="50" ref="EV7:EV15">IF(ES7=0," ",IF(ET7/ES7*100&gt;200,"cв.100",ROUND(ET7/ES7*100,2)))</f>
        <v>100</v>
      </c>
      <c r="EW7" s="13">
        <v>350</v>
      </c>
      <c r="EX7" s="13">
        <v>233.4</v>
      </c>
      <c r="EY7" s="13">
        <v>233.4</v>
      </c>
      <c r="EZ7" s="19">
        <f aca="true" t="shared" si="51" ref="EZ7:EZ13">IF(EW7=0," ",IF(EY7/EW7*100&gt;200,"cв.100",ROUND(EY7/EW7*100,2)))</f>
        <v>66.69</v>
      </c>
      <c r="FA7" s="13">
        <f aca="true" t="shared" si="52" ref="FA7:FA13">IF(EX7=0," ",IF(EY7/EX7*100&gt;200,"cв.100",ROUND(EY7/EX7*100,2)))</f>
        <v>100</v>
      </c>
      <c r="FB7" s="13"/>
      <c r="FC7" s="13"/>
      <c r="FD7" s="13"/>
      <c r="FE7" s="10" t="str">
        <f aca="true" t="shared" si="53" ref="FE7:FE15">IF(FB7=0," ",IF(FD7/FB7*100&gt;200,"cв.100",ROUND(FD7/FB7*100,2)))</f>
        <v> </v>
      </c>
      <c r="FF7" s="13" t="str">
        <f aca="true" t="shared" si="54" ref="FF7:FF15">IF(FC7=0," ",IF(FD7/FC7*100&gt;200,"cв.100",ROUND(FD7/FC7*100,2)))</f>
        <v> </v>
      </c>
      <c r="FG7" s="13">
        <v>200.7</v>
      </c>
      <c r="FH7" s="13">
        <v>133.8</v>
      </c>
      <c r="FI7" s="13">
        <v>133.8</v>
      </c>
      <c r="FJ7" s="13">
        <f aca="true" t="shared" si="55" ref="FJ7:FJ12">IF(FG7=0," ",IF(FI7/FG7*100&gt;200,"cв.100",ROUND(FI7/FG7*100,2)))</f>
        <v>66.67</v>
      </c>
      <c r="FK7" s="13">
        <f aca="true" t="shared" si="56" ref="FK7:FK15">IF(FH7=0," ",IF(FI7/FH7*100&gt;200,"cв.100",ROUND(FI7/FH7*100,2)))</f>
        <v>100</v>
      </c>
      <c r="FL7" s="21">
        <v>91.1</v>
      </c>
      <c r="FM7" s="21">
        <v>58.4</v>
      </c>
      <c r="FN7" s="21">
        <v>58.4</v>
      </c>
      <c r="FO7" s="13">
        <f aca="true" t="shared" si="57" ref="FO7:FO15">IF(FL7=0," ",IF(FN7/FL7*100&gt;200,"cв.100",ROUND(FN7/FL7*100,2)))</f>
        <v>64.11</v>
      </c>
      <c r="FP7" s="13">
        <f aca="true" t="shared" si="58" ref="FP7:FP15">IF(FM7=0," ",IF(FN7/FM7*100&gt;200,"cв.100",ROUND(FN7/FM7*100,2)))</f>
        <v>100</v>
      </c>
      <c r="FQ7" s="13">
        <v>54.2</v>
      </c>
      <c r="FR7" s="13">
        <v>36.1</v>
      </c>
      <c r="FS7" s="13">
        <v>36.1</v>
      </c>
      <c r="FT7" s="11">
        <f aca="true" t="shared" si="59" ref="FT7:FT15">IF(FQ7=0," ",IF(FS7/FQ7*100&gt;200,"cв.100",ROUND(FS7/FQ7*100,2)))</f>
        <v>66.61</v>
      </c>
      <c r="FU7" s="11">
        <f aca="true" t="shared" si="60" ref="FU7:FU15">IF(FR7=0," ",IF(FS7/FR7*100&gt;200,"cв.100",ROUND(FS7/FR7*100,2)))</f>
        <v>100</v>
      </c>
      <c r="FV7" s="13"/>
      <c r="FW7" s="13"/>
      <c r="FX7" s="13"/>
      <c r="FY7" s="13"/>
      <c r="FZ7" s="13"/>
      <c r="GA7" s="47"/>
      <c r="GB7" s="47"/>
      <c r="GC7" s="47"/>
      <c r="GD7" s="90"/>
      <c r="GE7" s="97"/>
      <c r="GF7" s="97"/>
      <c r="GG7" s="97"/>
      <c r="GH7" s="97"/>
      <c r="GI7" s="97"/>
    </row>
    <row r="8" spans="1:191" ht="15" customHeight="1">
      <c r="A8" s="15">
        <v>2</v>
      </c>
      <c r="B8" s="16" t="s">
        <v>33</v>
      </c>
      <c r="C8" s="12">
        <f t="shared" si="0"/>
        <v>3108</v>
      </c>
      <c r="D8" s="12">
        <f t="shared" si="0"/>
        <v>1905.3000000000002</v>
      </c>
      <c r="E8" s="12">
        <f t="shared" si="0"/>
        <v>1909.3000000000002</v>
      </c>
      <c r="F8" s="11">
        <f t="shared" si="1"/>
        <v>61.43</v>
      </c>
      <c r="G8" s="11">
        <f t="shared" si="2"/>
        <v>100.21</v>
      </c>
      <c r="H8" s="10">
        <f t="shared" si="3"/>
        <v>2085.4</v>
      </c>
      <c r="I8" s="10">
        <f t="shared" si="3"/>
        <v>1385.4</v>
      </c>
      <c r="J8" s="10">
        <f t="shared" si="3"/>
        <v>1389.4</v>
      </c>
      <c r="K8" s="11">
        <f t="shared" si="4"/>
        <v>66.63</v>
      </c>
      <c r="L8" s="11">
        <f t="shared" si="5"/>
        <v>100.29</v>
      </c>
      <c r="M8" s="11">
        <f t="shared" si="6"/>
        <v>1985.4</v>
      </c>
      <c r="N8" s="11">
        <f t="shared" si="6"/>
        <v>1364.4</v>
      </c>
      <c r="O8" s="11">
        <f t="shared" si="6"/>
        <v>1368.4</v>
      </c>
      <c r="P8" s="11">
        <f t="shared" si="7"/>
        <v>68.92</v>
      </c>
      <c r="Q8" s="11">
        <f t="shared" si="8"/>
        <v>100.29</v>
      </c>
      <c r="R8" s="11">
        <v>13</v>
      </c>
      <c r="S8" s="12">
        <v>10</v>
      </c>
      <c r="T8" s="12">
        <v>11.3</v>
      </c>
      <c r="U8" s="11">
        <f t="shared" si="9"/>
        <v>86.92</v>
      </c>
      <c r="V8" s="11">
        <f t="shared" si="10"/>
        <v>113</v>
      </c>
      <c r="W8" s="12">
        <v>417.4</v>
      </c>
      <c r="X8" s="12">
        <v>267.9</v>
      </c>
      <c r="Y8" s="12">
        <v>269</v>
      </c>
      <c r="Z8" s="11">
        <f t="shared" si="11"/>
        <v>64.45</v>
      </c>
      <c r="AA8" s="11">
        <f t="shared" si="12"/>
        <v>100.41</v>
      </c>
      <c r="AB8" s="11"/>
      <c r="AC8" s="11"/>
      <c r="AD8" s="11"/>
      <c r="AE8" s="11"/>
      <c r="AF8" s="11"/>
      <c r="AG8" s="12"/>
      <c r="AH8" s="12"/>
      <c r="AI8" s="12"/>
      <c r="AJ8" s="11" t="str">
        <f t="shared" si="13"/>
        <v> </v>
      </c>
      <c r="AK8" s="11" t="str">
        <f t="shared" si="14"/>
        <v> </v>
      </c>
      <c r="AL8" s="12"/>
      <c r="AM8" s="12"/>
      <c r="AN8" s="12">
        <v>-0.1</v>
      </c>
      <c r="AO8" s="11" t="str">
        <f t="shared" si="15"/>
        <v> </v>
      </c>
      <c r="AP8" s="11" t="str">
        <f t="shared" si="16"/>
        <v> </v>
      </c>
      <c r="AQ8" s="11"/>
      <c r="AR8" s="11"/>
      <c r="AS8" s="11"/>
      <c r="AT8" s="11"/>
      <c r="AU8" s="11"/>
      <c r="AV8" s="12">
        <v>50</v>
      </c>
      <c r="AW8" s="12">
        <v>5</v>
      </c>
      <c r="AX8" s="11">
        <v>5.3</v>
      </c>
      <c r="AY8" s="11">
        <f t="shared" si="17"/>
        <v>10.6</v>
      </c>
      <c r="AZ8" s="11">
        <f t="shared" si="18"/>
        <v>106</v>
      </c>
      <c r="BA8" s="12">
        <v>1505</v>
      </c>
      <c r="BB8" s="12">
        <v>1081.5</v>
      </c>
      <c r="BC8" s="12">
        <v>1082.9</v>
      </c>
      <c r="BD8" s="11">
        <f t="shared" si="19"/>
        <v>71.95</v>
      </c>
      <c r="BE8" s="11">
        <f t="shared" si="20"/>
        <v>100.13</v>
      </c>
      <c r="BF8" s="12"/>
      <c r="BG8" s="12"/>
      <c r="BH8" s="12"/>
      <c r="BI8" s="11" t="str">
        <f t="shared" si="21"/>
        <v> </v>
      </c>
      <c r="BJ8" s="11" t="str">
        <f t="shared" si="22"/>
        <v> </v>
      </c>
      <c r="BK8" s="11"/>
      <c r="BL8" s="11"/>
      <c r="BM8" s="11"/>
      <c r="BN8" s="11"/>
      <c r="BO8" s="11"/>
      <c r="BP8" s="12"/>
      <c r="BQ8" s="12"/>
      <c r="BR8" s="12"/>
      <c r="BS8" s="11" t="str">
        <f t="shared" si="23"/>
        <v> </v>
      </c>
      <c r="BT8" s="11" t="str">
        <f t="shared" si="24"/>
        <v> </v>
      </c>
      <c r="BU8" s="17">
        <f t="shared" si="25"/>
        <v>100</v>
      </c>
      <c r="BV8" s="17">
        <f t="shared" si="25"/>
        <v>21</v>
      </c>
      <c r="BW8" s="17">
        <f t="shared" si="25"/>
        <v>21</v>
      </c>
      <c r="BX8" s="11">
        <f t="shared" si="26"/>
        <v>21</v>
      </c>
      <c r="BY8" s="11">
        <f t="shared" si="27"/>
        <v>100</v>
      </c>
      <c r="BZ8" s="12">
        <f t="shared" si="28"/>
        <v>100</v>
      </c>
      <c r="CA8" s="12">
        <f t="shared" si="29"/>
        <v>21</v>
      </c>
      <c r="CB8" s="12">
        <f>SUM(CG8+CL8+CV8)</f>
        <v>21</v>
      </c>
      <c r="CC8" s="11">
        <f t="shared" si="30"/>
        <v>21</v>
      </c>
      <c r="CD8" s="11">
        <f t="shared" si="31"/>
        <v>100</v>
      </c>
      <c r="CE8" s="11">
        <v>100</v>
      </c>
      <c r="CF8" s="11">
        <v>21</v>
      </c>
      <c r="CG8" s="11">
        <v>21</v>
      </c>
      <c r="CH8" s="11">
        <f t="shared" si="32"/>
        <v>21</v>
      </c>
      <c r="CI8" s="11">
        <f t="shared" si="33"/>
        <v>100</v>
      </c>
      <c r="CJ8" s="11"/>
      <c r="CK8" s="11"/>
      <c r="CL8" s="11"/>
      <c r="CM8" s="11" t="str">
        <f t="shared" si="34"/>
        <v> </v>
      </c>
      <c r="CN8" s="11" t="str">
        <f t="shared" si="35"/>
        <v> </v>
      </c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2"/>
      <c r="CZ8" s="12"/>
      <c r="DA8" s="12"/>
      <c r="DB8" s="11" t="str">
        <f t="shared" si="36"/>
        <v> </v>
      </c>
      <c r="DC8" s="11" t="str">
        <f t="shared" si="37"/>
        <v> </v>
      </c>
      <c r="DD8" s="11"/>
      <c r="DE8" s="11"/>
      <c r="DF8" s="11"/>
      <c r="DG8" s="11"/>
      <c r="DH8" s="11"/>
      <c r="DI8" s="12"/>
      <c r="DJ8" s="12"/>
      <c r="DK8" s="12"/>
      <c r="DL8" s="11" t="str">
        <f t="shared" si="38"/>
        <v> </v>
      </c>
      <c r="DM8" s="11" t="str">
        <f t="shared" si="39"/>
        <v> </v>
      </c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2"/>
      <c r="DZ8" s="12"/>
      <c r="EA8" s="11" t="str">
        <f t="shared" si="40"/>
        <v> </v>
      </c>
      <c r="EB8" s="11" t="str">
        <f t="shared" si="41"/>
        <v> </v>
      </c>
      <c r="EC8" s="11"/>
      <c r="ED8" s="11"/>
      <c r="EE8" s="11"/>
      <c r="EF8" s="11"/>
      <c r="EG8" s="11"/>
      <c r="EH8" s="12">
        <f>SUM(EM8+FL8+FG8+FQ8+GE8)</f>
        <v>1022.6000000000001</v>
      </c>
      <c r="EI8" s="21">
        <f t="shared" si="42"/>
        <v>519.9</v>
      </c>
      <c r="EJ8" s="12">
        <f t="shared" si="42"/>
        <v>519.9</v>
      </c>
      <c r="EK8" s="10">
        <f t="shared" si="43"/>
        <v>50.84</v>
      </c>
      <c r="EL8" s="10">
        <f t="shared" si="44"/>
        <v>100</v>
      </c>
      <c r="EM8" s="12">
        <f t="shared" si="45"/>
        <v>452.1</v>
      </c>
      <c r="EN8" s="12">
        <f>SUM(ES8+EX8+FC8)</f>
        <v>301.5</v>
      </c>
      <c r="EO8" s="12">
        <f t="shared" si="46"/>
        <v>301.5</v>
      </c>
      <c r="EP8" s="10">
        <f t="shared" si="47"/>
        <v>66.69</v>
      </c>
      <c r="EQ8" s="11">
        <f t="shared" si="48"/>
        <v>100</v>
      </c>
      <c r="ER8" s="11">
        <v>127.1</v>
      </c>
      <c r="ES8" s="11">
        <v>84.8</v>
      </c>
      <c r="ET8" s="11">
        <v>84.8</v>
      </c>
      <c r="EU8" s="10">
        <f t="shared" si="49"/>
        <v>66.72</v>
      </c>
      <c r="EV8" s="11">
        <f t="shared" si="50"/>
        <v>100</v>
      </c>
      <c r="EW8" s="11">
        <v>325</v>
      </c>
      <c r="EX8" s="11">
        <v>216.7</v>
      </c>
      <c r="EY8" s="11">
        <v>216.7</v>
      </c>
      <c r="EZ8" s="10">
        <f t="shared" si="51"/>
        <v>66.68</v>
      </c>
      <c r="FA8" s="11">
        <f t="shared" si="52"/>
        <v>100</v>
      </c>
      <c r="FB8" s="11"/>
      <c r="FC8" s="11"/>
      <c r="FD8" s="11"/>
      <c r="FE8" s="10" t="str">
        <f t="shared" si="53"/>
        <v> </v>
      </c>
      <c r="FF8" s="11" t="str">
        <f t="shared" si="54"/>
        <v> </v>
      </c>
      <c r="FG8" s="11">
        <v>200.7</v>
      </c>
      <c r="FH8" s="11">
        <v>133.8</v>
      </c>
      <c r="FI8" s="83">
        <v>133.8</v>
      </c>
      <c r="FJ8" s="13">
        <f t="shared" si="55"/>
        <v>66.67</v>
      </c>
      <c r="FK8" s="11">
        <f t="shared" si="56"/>
        <v>100</v>
      </c>
      <c r="FL8" s="12">
        <v>91.1</v>
      </c>
      <c r="FM8" s="12">
        <v>58.8</v>
      </c>
      <c r="FN8" s="12">
        <v>58.8</v>
      </c>
      <c r="FO8" s="11">
        <f t="shared" si="57"/>
        <v>64.54</v>
      </c>
      <c r="FP8" s="11">
        <f t="shared" si="58"/>
        <v>100</v>
      </c>
      <c r="FQ8" s="11">
        <v>78.7</v>
      </c>
      <c r="FR8" s="11">
        <v>25.8</v>
      </c>
      <c r="FS8" s="11">
        <v>25.8</v>
      </c>
      <c r="FT8" s="11">
        <f t="shared" si="59"/>
        <v>32.78</v>
      </c>
      <c r="FU8" s="11">
        <f t="shared" si="60"/>
        <v>100</v>
      </c>
      <c r="FV8" s="11"/>
      <c r="FW8" s="11"/>
      <c r="FX8" s="11"/>
      <c r="FY8" s="11"/>
      <c r="FZ8" s="11"/>
      <c r="GA8" s="14"/>
      <c r="GB8" s="14"/>
      <c r="GC8" s="14"/>
      <c r="GD8" s="91"/>
      <c r="GE8" s="105">
        <v>200</v>
      </c>
      <c r="GF8" s="96"/>
      <c r="GG8" s="96"/>
      <c r="GH8" s="96"/>
      <c r="GI8" s="96"/>
    </row>
    <row r="9" spans="1:191" ht="15" customHeight="1">
      <c r="A9" s="15">
        <v>3</v>
      </c>
      <c r="B9" s="16" t="s">
        <v>34</v>
      </c>
      <c r="C9" s="12">
        <f t="shared" si="0"/>
        <v>6951.599999999999</v>
      </c>
      <c r="D9" s="12">
        <f t="shared" si="0"/>
        <v>3625.9</v>
      </c>
      <c r="E9" s="12">
        <f t="shared" si="0"/>
        <v>3640.7</v>
      </c>
      <c r="F9" s="11">
        <f t="shared" si="1"/>
        <v>52.37</v>
      </c>
      <c r="G9" s="11">
        <f t="shared" si="2"/>
        <v>100.41</v>
      </c>
      <c r="H9" s="10">
        <f t="shared" si="3"/>
        <v>4656.7</v>
      </c>
      <c r="I9" s="10">
        <f t="shared" si="3"/>
        <v>2459.2000000000003</v>
      </c>
      <c r="J9" s="10">
        <f t="shared" si="3"/>
        <v>2474.1</v>
      </c>
      <c r="K9" s="11">
        <f t="shared" si="4"/>
        <v>53.13</v>
      </c>
      <c r="L9" s="13">
        <f t="shared" si="5"/>
        <v>100.61</v>
      </c>
      <c r="M9" s="11">
        <f t="shared" si="6"/>
        <v>4306</v>
      </c>
      <c r="N9" s="11">
        <f t="shared" si="6"/>
        <v>2351.9</v>
      </c>
      <c r="O9" s="11">
        <f>SUM(T9+Y9+AI9+AN9+AX9+BC9+BH9+BR9)</f>
        <v>2366.5</v>
      </c>
      <c r="P9" s="11">
        <f t="shared" si="7"/>
        <v>54.96</v>
      </c>
      <c r="Q9" s="11">
        <f t="shared" si="8"/>
        <v>100.62</v>
      </c>
      <c r="R9" s="11">
        <v>31</v>
      </c>
      <c r="S9" s="12">
        <v>16</v>
      </c>
      <c r="T9" s="12">
        <v>18.9</v>
      </c>
      <c r="U9" s="11">
        <f t="shared" si="9"/>
        <v>60.97</v>
      </c>
      <c r="V9" s="11">
        <f t="shared" si="10"/>
        <v>118.13</v>
      </c>
      <c r="W9" s="12">
        <v>882.6</v>
      </c>
      <c r="X9" s="12">
        <v>568.5</v>
      </c>
      <c r="Y9" s="12">
        <v>568.7</v>
      </c>
      <c r="Z9" s="11">
        <f t="shared" si="11"/>
        <v>64.43</v>
      </c>
      <c r="AA9" s="11">
        <f t="shared" si="12"/>
        <v>100.04</v>
      </c>
      <c r="AB9" s="11"/>
      <c r="AC9" s="11"/>
      <c r="AD9" s="11"/>
      <c r="AE9" s="11"/>
      <c r="AF9" s="11"/>
      <c r="AG9" s="12"/>
      <c r="AH9" s="12"/>
      <c r="AI9" s="12"/>
      <c r="AJ9" s="11" t="str">
        <f t="shared" si="13"/>
        <v> </v>
      </c>
      <c r="AK9" s="11" t="str">
        <f t="shared" si="14"/>
        <v> </v>
      </c>
      <c r="AL9" s="12">
        <v>786.4</v>
      </c>
      <c r="AM9" s="12">
        <v>786.4</v>
      </c>
      <c r="AN9" s="12">
        <v>793</v>
      </c>
      <c r="AO9" s="11">
        <f t="shared" si="15"/>
        <v>100.84</v>
      </c>
      <c r="AP9" s="11">
        <f t="shared" si="16"/>
        <v>100.84</v>
      </c>
      <c r="AQ9" s="11"/>
      <c r="AR9" s="11"/>
      <c r="AS9" s="11"/>
      <c r="AT9" s="11"/>
      <c r="AU9" s="11"/>
      <c r="AV9" s="12">
        <v>187</v>
      </c>
      <c r="AW9" s="12">
        <v>34</v>
      </c>
      <c r="AX9" s="11">
        <v>36.2</v>
      </c>
      <c r="AY9" s="11">
        <f t="shared" si="17"/>
        <v>19.36</v>
      </c>
      <c r="AZ9" s="11">
        <f t="shared" si="18"/>
        <v>106.47</v>
      </c>
      <c r="BA9" s="12">
        <v>2419</v>
      </c>
      <c r="BB9" s="12">
        <v>947</v>
      </c>
      <c r="BC9" s="12">
        <v>949.7</v>
      </c>
      <c r="BD9" s="11">
        <f t="shared" si="19"/>
        <v>39.26</v>
      </c>
      <c r="BE9" s="11">
        <f t="shared" si="20"/>
        <v>100.29</v>
      </c>
      <c r="BF9" s="12"/>
      <c r="BG9" s="12"/>
      <c r="BH9" s="12"/>
      <c r="BI9" s="11" t="str">
        <f t="shared" si="21"/>
        <v> </v>
      </c>
      <c r="BJ9" s="11" t="str">
        <f t="shared" si="22"/>
        <v> </v>
      </c>
      <c r="BK9" s="11"/>
      <c r="BL9" s="11"/>
      <c r="BM9" s="11"/>
      <c r="BN9" s="11"/>
      <c r="BO9" s="11"/>
      <c r="BP9" s="12"/>
      <c r="BQ9" s="12"/>
      <c r="BR9" s="12"/>
      <c r="BS9" s="11" t="str">
        <f t="shared" si="23"/>
        <v> </v>
      </c>
      <c r="BT9" s="11" t="str">
        <f t="shared" si="24"/>
        <v> </v>
      </c>
      <c r="BU9" s="17">
        <f t="shared" si="25"/>
        <v>350.7</v>
      </c>
      <c r="BV9" s="17">
        <f t="shared" si="25"/>
        <v>107.3</v>
      </c>
      <c r="BW9" s="17">
        <f t="shared" si="25"/>
        <v>107.6</v>
      </c>
      <c r="BX9" s="11">
        <f t="shared" si="26"/>
        <v>30.68</v>
      </c>
      <c r="BY9" s="11">
        <f t="shared" si="27"/>
        <v>100.28</v>
      </c>
      <c r="BZ9" s="12">
        <f t="shared" si="28"/>
        <v>350.7</v>
      </c>
      <c r="CA9" s="12">
        <f t="shared" si="29"/>
        <v>107.3</v>
      </c>
      <c r="CB9" s="12">
        <f>SUM(CG9+CL9+CV9+EE9)</f>
        <v>107.6</v>
      </c>
      <c r="CC9" s="11">
        <f>IF(BZ9=0," ",IF(CB9/BZ9*100&gt;200,"cв.100",ROUND(CB9/BZ9*100,2)))</f>
        <v>30.68</v>
      </c>
      <c r="CD9" s="11">
        <f t="shared" si="31"/>
        <v>100.28</v>
      </c>
      <c r="CE9" s="11">
        <v>281.4</v>
      </c>
      <c r="CF9" s="11">
        <v>102</v>
      </c>
      <c r="CG9" s="11">
        <v>102.1</v>
      </c>
      <c r="CH9" s="11">
        <f t="shared" si="32"/>
        <v>36.28</v>
      </c>
      <c r="CI9" s="11">
        <f t="shared" si="33"/>
        <v>100.1</v>
      </c>
      <c r="CJ9" s="11">
        <v>9.1</v>
      </c>
      <c r="CK9" s="11">
        <v>5.3</v>
      </c>
      <c r="CL9" s="11">
        <v>5.5</v>
      </c>
      <c r="CM9" s="11">
        <f t="shared" si="34"/>
        <v>60.44</v>
      </c>
      <c r="CN9" s="11">
        <f t="shared" si="35"/>
        <v>103.77</v>
      </c>
      <c r="CO9" s="11"/>
      <c r="CP9" s="11"/>
      <c r="CQ9" s="11"/>
      <c r="CR9" s="11"/>
      <c r="CS9" s="11"/>
      <c r="CT9" s="11">
        <v>60.2</v>
      </c>
      <c r="CU9" s="11"/>
      <c r="CV9" s="11"/>
      <c r="CW9" s="11"/>
      <c r="CX9" s="11"/>
      <c r="CY9" s="12"/>
      <c r="CZ9" s="12"/>
      <c r="DA9" s="12"/>
      <c r="DB9" s="11" t="str">
        <f t="shared" si="36"/>
        <v> </v>
      </c>
      <c r="DC9" s="11" t="str">
        <f t="shared" si="37"/>
        <v> </v>
      </c>
      <c r="DD9" s="11"/>
      <c r="DE9" s="11"/>
      <c r="DF9" s="11"/>
      <c r="DG9" s="11"/>
      <c r="DH9" s="11"/>
      <c r="DI9" s="12"/>
      <c r="DJ9" s="12"/>
      <c r="DK9" s="12"/>
      <c r="DL9" s="11" t="str">
        <f t="shared" si="38"/>
        <v> </v>
      </c>
      <c r="DM9" s="11" t="str">
        <f t="shared" si="39"/>
        <v> </v>
      </c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2"/>
      <c r="DZ9" s="12"/>
      <c r="EA9" s="11" t="str">
        <f t="shared" si="40"/>
        <v> </v>
      </c>
      <c r="EB9" s="11" t="str">
        <f t="shared" si="41"/>
        <v> </v>
      </c>
      <c r="EC9" s="11"/>
      <c r="ED9" s="11"/>
      <c r="EE9" s="11"/>
      <c r="EF9" s="11"/>
      <c r="EG9" s="11"/>
      <c r="EH9" s="12">
        <f>SUM(EM9+FL9+FG9+FQ9+GE9)</f>
        <v>2294.8999999999996</v>
      </c>
      <c r="EI9" s="21">
        <f t="shared" si="42"/>
        <v>1166.6999999999998</v>
      </c>
      <c r="EJ9" s="21">
        <f t="shared" si="42"/>
        <v>1166.6</v>
      </c>
      <c r="EK9" s="10">
        <f t="shared" si="43"/>
        <v>50.83</v>
      </c>
      <c r="EL9" s="10">
        <f t="shared" si="44"/>
        <v>99.99</v>
      </c>
      <c r="EM9" s="12">
        <f t="shared" si="45"/>
        <v>804</v>
      </c>
      <c r="EN9" s="12">
        <f>SUM(ES9+EX9+FC9)</f>
        <v>536</v>
      </c>
      <c r="EO9" s="12">
        <f t="shared" si="46"/>
        <v>536</v>
      </c>
      <c r="EP9" s="10">
        <f t="shared" si="47"/>
        <v>66.67</v>
      </c>
      <c r="EQ9" s="11">
        <f t="shared" si="48"/>
        <v>100</v>
      </c>
      <c r="ER9" s="11">
        <v>304</v>
      </c>
      <c r="ES9" s="11">
        <v>202.7</v>
      </c>
      <c r="ET9" s="11">
        <v>202.7</v>
      </c>
      <c r="EU9" s="10">
        <f t="shared" si="49"/>
        <v>66.68</v>
      </c>
      <c r="EV9" s="11">
        <f t="shared" si="50"/>
        <v>100</v>
      </c>
      <c r="EW9" s="11">
        <v>500</v>
      </c>
      <c r="EX9" s="11">
        <v>333.3</v>
      </c>
      <c r="EY9" s="11">
        <v>333.3</v>
      </c>
      <c r="EZ9" s="10">
        <f t="shared" si="51"/>
        <v>66.66</v>
      </c>
      <c r="FA9" s="11">
        <f t="shared" si="52"/>
        <v>100</v>
      </c>
      <c r="FB9" s="11"/>
      <c r="FC9" s="11"/>
      <c r="FD9" s="11"/>
      <c r="FE9" s="10" t="str">
        <f t="shared" si="53"/>
        <v> </v>
      </c>
      <c r="FF9" s="11" t="str">
        <f t="shared" si="54"/>
        <v> </v>
      </c>
      <c r="FG9" s="11">
        <v>803</v>
      </c>
      <c r="FH9" s="11">
        <v>535.3</v>
      </c>
      <c r="FI9" s="11">
        <v>535.3</v>
      </c>
      <c r="FJ9" s="13">
        <f t="shared" si="55"/>
        <v>66.66</v>
      </c>
      <c r="FK9" s="11">
        <f t="shared" si="56"/>
        <v>100</v>
      </c>
      <c r="FL9" s="12">
        <v>91.1</v>
      </c>
      <c r="FM9" s="12">
        <v>57.4</v>
      </c>
      <c r="FN9" s="12">
        <v>57.4</v>
      </c>
      <c r="FO9" s="11">
        <f t="shared" si="57"/>
        <v>63.01</v>
      </c>
      <c r="FP9" s="11">
        <f t="shared" si="58"/>
        <v>100</v>
      </c>
      <c r="FQ9" s="11">
        <v>596.8</v>
      </c>
      <c r="FR9" s="11">
        <v>38</v>
      </c>
      <c r="FS9" s="11">
        <v>37.9</v>
      </c>
      <c r="FT9" s="11">
        <f t="shared" si="59"/>
        <v>6.35</v>
      </c>
      <c r="FU9" s="11">
        <f t="shared" si="60"/>
        <v>99.74</v>
      </c>
      <c r="FV9" s="11"/>
      <c r="FW9" s="11"/>
      <c r="FX9" s="11"/>
      <c r="FY9" s="11"/>
      <c r="FZ9" s="11"/>
      <c r="GA9" s="14"/>
      <c r="GB9" s="14"/>
      <c r="GC9" s="14"/>
      <c r="GD9" s="91"/>
      <c r="GE9" s="96"/>
      <c r="GF9" s="96"/>
      <c r="GG9" s="96"/>
      <c r="GH9" s="96"/>
      <c r="GI9" s="96"/>
    </row>
    <row r="10" spans="1:191" ht="15" customHeight="1">
      <c r="A10" s="15">
        <v>4</v>
      </c>
      <c r="B10" s="16" t="s">
        <v>35</v>
      </c>
      <c r="C10" s="12">
        <f t="shared" si="0"/>
        <v>4206.9</v>
      </c>
      <c r="D10" s="12">
        <f t="shared" si="0"/>
        <v>2550.4</v>
      </c>
      <c r="E10" s="18">
        <f t="shared" si="0"/>
        <v>2559.8</v>
      </c>
      <c r="F10" s="11">
        <f t="shared" si="1"/>
        <v>60.85</v>
      </c>
      <c r="G10" s="11">
        <f t="shared" si="2"/>
        <v>100.37</v>
      </c>
      <c r="H10" s="10">
        <f t="shared" si="3"/>
        <v>2868.9</v>
      </c>
      <c r="I10" s="10">
        <f t="shared" si="3"/>
        <v>1660.7</v>
      </c>
      <c r="J10" s="10">
        <f t="shared" si="3"/>
        <v>1670</v>
      </c>
      <c r="K10" s="11">
        <f t="shared" si="4"/>
        <v>58.21</v>
      </c>
      <c r="L10" s="11">
        <f t="shared" si="5"/>
        <v>100.56</v>
      </c>
      <c r="M10" s="11">
        <f t="shared" si="6"/>
        <v>2358.8</v>
      </c>
      <c r="N10" s="11">
        <f t="shared" si="6"/>
        <v>1471</v>
      </c>
      <c r="O10" s="11">
        <f t="shared" si="6"/>
        <v>1479</v>
      </c>
      <c r="P10" s="11">
        <f t="shared" si="7"/>
        <v>62.7</v>
      </c>
      <c r="Q10" s="11">
        <f t="shared" si="8"/>
        <v>100.54</v>
      </c>
      <c r="R10" s="11">
        <v>28</v>
      </c>
      <c r="S10" s="12">
        <v>13</v>
      </c>
      <c r="T10" s="12">
        <v>14.8</v>
      </c>
      <c r="U10" s="11">
        <f t="shared" si="9"/>
        <v>52.86</v>
      </c>
      <c r="V10" s="11">
        <f t="shared" si="10"/>
        <v>113.85</v>
      </c>
      <c r="W10" s="12">
        <v>738.1</v>
      </c>
      <c r="X10" s="12">
        <v>474</v>
      </c>
      <c r="Y10" s="12">
        <v>475.6</v>
      </c>
      <c r="Z10" s="11">
        <f t="shared" si="11"/>
        <v>64.44</v>
      </c>
      <c r="AA10" s="11">
        <f t="shared" si="12"/>
        <v>100.34</v>
      </c>
      <c r="AB10" s="11"/>
      <c r="AC10" s="11"/>
      <c r="AD10" s="11"/>
      <c r="AE10" s="11"/>
      <c r="AF10" s="11"/>
      <c r="AG10" s="12"/>
      <c r="AH10" s="12"/>
      <c r="AI10" s="12"/>
      <c r="AJ10" s="11" t="str">
        <f t="shared" si="13"/>
        <v> </v>
      </c>
      <c r="AK10" s="11" t="str">
        <f t="shared" si="14"/>
        <v> </v>
      </c>
      <c r="AL10" s="12">
        <v>251</v>
      </c>
      <c r="AM10" s="12">
        <v>251</v>
      </c>
      <c r="AN10" s="12">
        <v>251.2</v>
      </c>
      <c r="AO10" s="11">
        <f t="shared" si="15"/>
        <v>100.08</v>
      </c>
      <c r="AP10" s="11">
        <f t="shared" si="16"/>
        <v>100.08</v>
      </c>
      <c r="AQ10" s="11"/>
      <c r="AR10" s="11"/>
      <c r="AS10" s="11"/>
      <c r="AT10" s="11"/>
      <c r="AU10" s="11"/>
      <c r="AV10" s="12">
        <v>157</v>
      </c>
      <c r="AW10" s="12">
        <v>34</v>
      </c>
      <c r="AX10" s="11">
        <v>34.9</v>
      </c>
      <c r="AY10" s="11">
        <f t="shared" si="17"/>
        <v>22.23</v>
      </c>
      <c r="AZ10" s="11">
        <f t="shared" si="18"/>
        <v>102.65</v>
      </c>
      <c r="BA10" s="12">
        <v>1184.7</v>
      </c>
      <c r="BB10" s="12">
        <v>699</v>
      </c>
      <c r="BC10" s="12">
        <v>702.5</v>
      </c>
      <c r="BD10" s="11">
        <f t="shared" si="19"/>
        <v>59.3</v>
      </c>
      <c r="BE10" s="11">
        <f t="shared" si="20"/>
        <v>100.5</v>
      </c>
      <c r="BF10" s="12"/>
      <c r="BG10" s="12"/>
      <c r="BH10" s="12"/>
      <c r="BI10" s="11" t="str">
        <f t="shared" si="21"/>
        <v> </v>
      </c>
      <c r="BJ10" s="11" t="str">
        <f t="shared" si="22"/>
        <v> </v>
      </c>
      <c r="BK10" s="11"/>
      <c r="BL10" s="11"/>
      <c r="BM10" s="11"/>
      <c r="BN10" s="11"/>
      <c r="BO10" s="11"/>
      <c r="BP10" s="12"/>
      <c r="BQ10" s="12"/>
      <c r="BR10" s="12"/>
      <c r="BS10" s="11" t="str">
        <f t="shared" si="23"/>
        <v> </v>
      </c>
      <c r="BT10" s="11" t="str">
        <f t="shared" si="24"/>
        <v> </v>
      </c>
      <c r="BU10" s="17">
        <f>SUM(BZ10+CY10+DI10+DX10+DD10)</f>
        <v>510.1</v>
      </c>
      <c r="BV10" s="17">
        <f t="shared" si="25"/>
        <v>189.7</v>
      </c>
      <c r="BW10" s="17">
        <f t="shared" si="25"/>
        <v>190.99999999999997</v>
      </c>
      <c r="BX10" s="11">
        <f t="shared" si="26"/>
        <v>37.44</v>
      </c>
      <c r="BY10" s="11">
        <f t="shared" si="27"/>
        <v>100.69</v>
      </c>
      <c r="BZ10" s="12">
        <f t="shared" si="28"/>
        <v>288</v>
      </c>
      <c r="CA10" s="12">
        <f t="shared" si="29"/>
        <v>187.6</v>
      </c>
      <c r="CB10" s="12">
        <f>SUM(CG10+CL10+CV10)</f>
        <v>188.89999999999998</v>
      </c>
      <c r="CC10" s="11">
        <f>IF(BZ10=0," ",IF(CB10/BZ10*100&gt;200,"cв.100",ROUND(CB10/BZ10*100,2)))</f>
        <v>65.59</v>
      </c>
      <c r="CD10" s="11">
        <f t="shared" si="31"/>
        <v>100.69</v>
      </c>
      <c r="CE10" s="11">
        <v>113.3</v>
      </c>
      <c r="CF10" s="11">
        <v>97</v>
      </c>
      <c r="CG10" s="11">
        <v>97.3</v>
      </c>
      <c r="CH10" s="11">
        <f t="shared" si="32"/>
        <v>85.88</v>
      </c>
      <c r="CI10" s="11">
        <f t="shared" si="33"/>
        <v>100.31</v>
      </c>
      <c r="CJ10" s="11">
        <v>14.4</v>
      </c>
      <c r="CK10" s="11">
        <v>9.6</v>
      </c>
      <c r="CL10" s="11">
        <v>9.6</v>
      </c>
      <c r="CM10" s="11">
        <f t="shared" si="34"/>
        <v>66.67</v>
      </c>
      <c r="CN10" s="11">
        <f t="shared" si="35"/>
        <v>100</v>
      </c>
      <c r="CO10" s="11"/>
      <c r="CP10" s="11"/>
      <c r="CQ10" s="11"/>
      <c r="CR10" s="11"/>
      <c r="CS10" s="11"/>
      <c r="CT10" s="11">
        <v>160.3</v>
      </c>
      <c r="CU10" s="11">
        <v>81</v>
      </c>
      <c r="CV10" s="11">
        <v>82</v>
      </c>
      <c r="CW10" s="11">
        <f>IF(CT10=0," ",IF(CV10/CT10*100&gt;200,"cв.100",ROUND(CV10/CT10*100,2)))</f>
        <v>51.15</v>
      </c>
      <c r="CX10" s="11">
        <f>IF(CU10=0," ",IF(CV10/CU10*100&gt;200,"cв.100",ROUND(CV10/CU10*100,2)))</f>
        <v>101.23</v>
      </c>
      <c r="CY10" s="12"/>
      <c r="CZ10" s="12"/>
      <c r="DA10" s="12"/>
      <c r="DB10" s="11" t="str">
        <f t="shared" si="36"/>
        <v> </v>
      </c>
      <c r="DC10" s="11" t="str">
        <f t="shared" si="37"/>
        <v> </v>
      </c>
      <c r="DD10" s="11"/>
      <c r="DE10" s="11"/>
      <c r="DF10" s="11"/>
      <c r="DG10" s="11"/>
      <c r="DH10" s="11"/>
      <c r="DI10" s="21">
        <f aca="true" t="shared" si="61" ref="DI10:DK12">SUM(DN10+DS10)</f>
        <v>220</v>
      </c>
      <c r="DJ10" s="12"/>
      <c r="DK10" s="12"/>
      <c r="DL10" s="11"/>
      <c r="DM10" s="11" t="str">
        <f t="shared" si="39"/>
        <v> </v>
      </c>
      <c r="DN10" s="11"/>
      <c r="DO10" s="11"/>
      <c r="DP10" s="11"/>
      <c r="DQ10" s="11"/>
      <c r="DR10" s="11"/>
      <c r="DS10" s="11">
        <v>220</v>
      </c>
      <c r="DT10" s="11"/>
      <c r="DU10" s="11"/>
      <c r="DV10" s="11"/>
      <c r="DW10" s="11"/>
      <c r="DX10" s="12">
        <v>2.1</v>
      </c>
      <c r="DY10" s="12">
        <v>2.1</v>
      </c>
      <c r="DZ10" s="12">
        <v>2.1</v>
      </c>
      <c r="EA10" s="11">
        <f t="shared" si="40"/>
        <v>100</v>
      </c>
      <c r="EB10" s="11">
        <f t="shared" si="41"/>
        <v>100</v>
      </c>
      <c r="EC10" s="11"/>
      <c r="ED10" s="11"/>
      <c r="EE10" s="11"/>
      <c r="EF10" s="11"/>
      <c r="EG10" s="11"/>
      <c r="EH10" s="12">
        <f>SUM(EM10+FL10+FG10+FQ10)</f>
        <v>1338</v>
      </c>
      <c r="EI10" s="21">
        <f aca="true" t="shared" si="62" ref="EI10:EJ12">SUM(EN10+FM10+FH10+FR10)</f>
        <v>889.7</v>
      </c>
      <c r="EJ10" s="21">
        <f t="shared" si="62"/>
        <v>889.8</v>
      </c>
      <c r="EK10" s="10">
        <f t="shared" si="43"/>
        <v>66.5</v>
      </c>
      <c r="EL10" s="10">
        <f t="shared" si="44"/>
        <v>100.01</v>
      </c>
      <c r="EM10" s="12">
        <f t="shared" si="45"/>
        <v>801.5</v>
      </c>
      <c r="EN10" s="12">
        <f>SUM(ES10+EX10+FC10)</f>
        <v>534.4</v>
      </c>
      <c r="EO10" s="85">
        <f>SUM(ET10+EY10+FD10)</f>
        <v>534.4</v>
      </c>
      <c r="EP10" s="10">
        <f t="shared" si="47"/>
        <v>66.67</v>
      </c>
      <c r="EQ10" s="11">
        <f t="shared" si="48"/>
        <v>100</v>
      </c>
      <c r="ER10" s="11">
        <v>251.5</v>
      </c>
      <c r="ES10" s="11">
        <v>167.7</v>
      </c>
      <c r="ET10" s="11">
        <v>167.7</v>
      </c>
      <c r="EU10" s="10">
        <f t="shared" si="49"/>
        <v>66.68</v>
      </c>
      <c r="EV10" s="11">
        <f t="shared" si="50"/>
        <v>100</v>
      </c>
      <c r="EW10" s="11">
        <v>550</v>
      </c>
      <c r="EX10" s="11">
        <v>366.7</v>
      </c>
      <c r="EY10" s="11">
        <v>366.7</v>
      </c>
      <c r="EZ10" s="10">
        <f t="shared" si="51"/>
        <v>66.67</v>
      </c>
      <c r="FA10" s="11">
        <f t="shared" si="52"/>
        <v>100</v>
      </c>
      <c r="FB10" s="11"/>
      <c r="FC10" s="11"/>
      <c r="FD10" s="11"/>
      <c r="FE10" s="10" t="str">
        <f t="shared" si="53"/>
        <v> </v>
      </c>
      <c r="FF10" s="11" t="str">
        <f t="shared" si="54"/>
        <v> </v>
      </c>
      <c r="FG10" s="11">
        <v>401.5</v>
      </c>
      <c r="FH10" s="11">
        <v>267.7</v>
      </c>
      <c r="FI10" s="11">
        <v>267.7</v>
      </c>
      <c r="FJ10" s="13">
        <f t="shared" si="55"/>
        <v>66.67</v>
      </c>
      <c r="FK10" s="11">
        <f t="shared" si="56"/>
        <v>100</v>
      </c>
      <c r="FL10" s="12">
        <v>91.1</v>
      </c>
      <c r="FM10" s="12">
        <v>58.4</v>
      </c>
      <c r="FN10" s="12">
        <v>58.4</v>
      </c>
      <c r="FO10" s="11">
        <f t="shared" si="57"/>
        <v>64.11</v>
      </c>
      <c r="FP10" s="11">
        <f t="shared" si="58"/>
        <v>100</v>
      </c>
      <c r="FQ10" s="11">
        <v>43.9</v>
      </c>
      <c r="FR10" s="11">
        <v>29.2</v>
      </c>
      <c r="FS10" s="11">
        <v>29.3</v>
      </c>
      <c r="FT10" s="11">
        <f t="shared" si="59"/>
        <v>66.74</v>
      </c>
      <c r="FU10" s="11">
        <f t="shared" si="60"/>
        <v>100.34</v>
      </c>
      <c r="FV10" s="11"/>
      <c r="FW10" s="11"/>
      <c r="FX10" s="11"/>
      <c r="FY10" s="11"/>
      <c r="FZ10" s="11"/>
      <c r="GA10" s="14"/>
      <c r="GB10" s="14"/>
      <c r="GC10" s="14"/>
      <c r="GD10" s="91"/>
      <c r="GE10" s="96"/>
      <c r="GF10" s="96"/>
      <c r="GG10" s="96"/>
      <c r="GH10" s="96"/>
      <c r="GI10" s="96"/>
    </row>
    <row r="11" spans="1:191" ht="16.5" customHeight="1">
      <c r="A11" s="15">
        <v>5</v>
      </c>
      <c r="B11" s="16" t="s">
        <v>36</v>
      </c>
      <c r="C11" s="12">
        <f t="shared" si="0"/>
        <v>28537.1</v>
      </c>
      <c r="D11" s="12">
        <f t="shared" si="0"/>
        <v>19984.1</v>
      </c>
      <c r="E11" s="12">
        <f t="shared" si="0"/>
        <v>20642.5</v>
      </c>
      <c r="F11" s="11">
        <f t="shared" si="1"/>
        <v>72.34</v>
      </c>
      <c r="G11" s="11">
        <f t="shared" si="2"/>
        <v>103.29</v>
      </c>
      <c r="H11" s="10">
        <f t="shared" si="3"/>
        <v>9464.9</v>
      </c>
      <c r="I11" s="10">
        <f t="shared" si="3"/>
        <v>5258.6</v>
      </c>
      <c r="J11" s="10">
        <f t="shared" si="3"/>
        <v>5917</v>
      </c>
      <c r="K11" s="11">
        <f t="shared" si="4"/>
        <v>62.52</v>
      </c>
      <c r="L11" s="11">
        <f t="shared" si="5"/>
        <v>112.52</v>
      </c>
      <c r="M11" s="11">
        <f t="shared" si="6"/>
        <v>9389.1</v>
      </c>
      <c r="N11" s="11">
        <f t="shared" si="6"/>
        <v>5232</v>
      </c>
      <c r="O11" s="11">
        <f t="shared" si="6"/>
        <v>5878.8</v>
      </c>
      <c r="P11" s="11">
        <f t="shared" si="7"/>
        <v>62.61</v>
      </c>
      <c r="Q11" s="11">
        <f t="shared" si="8"/>
        <v>112.36</v>
      </c>
      <c r="R11" s="11">
        <v>768</v>
      </c>
      <c r="S11" s="12">
        <v>439</v>
      </c>
      <c r="T11" s="12">
        <v>447.7</v>
      </c>
      <c r="U11" s="11">
        <f t="shared" si="9"/>
        <v>58.29</v>
      </c>
      <c r="V11" s="11">
        <f t="shared" si="10"/>
        <v>101.98</v>
      </c>
      <c r="W11" s="12">
        <v>1884.1</v>
      </c>
      <c r="X11" s="12">
        <v>1213</v>
      </c>
      <c r="Y11" s="12">
        <v>1214</v>
      </c>
      <c r="Z11" s="11">
        <f t="shared" si="11"/>
        <v>64.43</v>
      </c>
      <c r="AA11" s="11">
        <f t="shared" si="12"/>
        <v>100.08</v>
      </c>
      <c r="AB11" s="11"/>
      <c r="AC11" s="11"/>
      <c r="AD11" s="11"/>
      <c r="AE11" s="11"/>
      <c r="AF11" s="11"/>
      <c r="AG11" s="12"/>
      <c r="AH11" s="12"/>
      <c r="AI11" s="12"/>
      <c r="AJ11" s="11" t="str">
        <f t="shared" si="13"/>
        <v> </v>
      </c>
      <c r="AK11" s="11" t="str">
        <f t="shared" si="14"/>
        <v> </v>
      </c>
      <c r="AL11" s="12">
        <v>290</v>
      </c>
      <c r="AM11" s="12">
        <v>290</v>
      </c>
      <c r="AN11" s="12">
        <v>913.2</v>
      </c>
      <c r="AO11" s="11" t="str">
        <f t="shared" si="15"/>
        <v>cв.100</v>
      </c>
      <c r="AP11" s="11" t="str">
        <f t="shared" si="16"/>
        <v>cв.100</v>
      </c>
      <c r="AQ11" s="11"/>
      <c r="AR11" s="11"/>
      <c r="AS11" s="11"/>
      <c r="AT11" s="11"/>
      <c r="AU11" s="11"/>
      <c r="AV11" s="12">
        <v>700</v>
      </c>
      <c r="AW11" s="12">
        <v>59</v>
      </c>
      <c r="AX11" s="11">
        <v>63.6</v>
      </c>
      <c r="AY11" s="11">
        <f t="shared" si="17"/>
        <v>9.09</v>
      </c>
      <c r="AZ11" s="11">
        <f t="shared" si="18"/>
        <v>107.8</v>
      </c>
      <c r="BA11" s="12">
        <v>5747</v>
      </c>
      <c r="BB11" s="12">
        <v>3231</v>
      </c>
      <c r="BC11" s="12">
        <v>3240.3</v>
      </c>
      <c r="BD11" s="11">
        <f t="shared" si="19"/>
        <v>56.38</v>
      </c>
      <c r="BE11" s="11">
        <f t="shared" si="20"/>
        <v>100.29</v>
      </c>
      <c r="BF11" s="12"/>
      <c r="BG11" s="12"/>
      <c r="BH11" s="12"/>
      <c r="BI11" s="11" t="str">
        <f t="shared" si="21"/>
        <v> </v>
      </c>
      <c r="BJ11" s="11" t="str">
        <f t="shared" si="22"/>
        <v> </v>
      </c>
      <c r="BK11" s="11"/>
      <c r="BL11" s="11"/>
      <c r="BM11" s="11"/>
      <c r="BN11" s="11"/>
      <c r="BO11" s="11"/>
      <c r="BP11" s="12"/>
      <c r="BQ11" s="12"/>
      <c r="BR11" s="12"/>
      <c r="BS11" s="11" t="str">
        <f t="shared" si="23"/>
        <v> </v>
      </c>
      <c r="BT11" s="11" t="str">
        <f t="shared" si="24"/>
        <v> </v>
      </c>
      <c r="BU11" s="17">
        <f>SUM(BZ11+CY11+DI11+DX11+DD11)</f>
        <v>75.79999999999998</v>
      </c>
      <c r="BV11" s="86">
        <f>SUM(CA11+CZ11+DJ11+DY11+DE11)</f>
        <v>26.6</v>
      </c>
      <c r="BW11" s="17">
        <f>SUM(CB11+DA11+DK11+DZ11+EE11+DF11)</f>
        <v>38.199999999999996</v>
      </c>
      <c r="BX11" s="11">
        <f t="shared" si="26"/>
        <v>50.4</v>
      </c>
      <c r="BY11" s="11">
        <f t="shared" si="27"/>
        <v>143.61</v>
      </c>
      <c r="BZ11" s="12">
        <f t="shared" si="28"/>
        <v>28.299999999999997</v>
      </c>
      <c r="CA11" s="12">
        <f t="shared" si="29"/>
        <v>23.6</v>
      </c>
      <c r="CB11" s="12">
        <f>SUM(CG11+CL11+CV11)</f>
        <v>34.9</v>
      </c>
      <c r="CC11" s="11">
        <f t="shared" si="30"/>
        <v>123.32</v>
      </c>
      <c r="CD11" s="11">
        <f t="shared" si="31"/>
        <v>147.88</v>
      </c>
      <c r="CE11" s="11">
        <v>11.7</v>
      </c>
      <c r="CF11" s="11">
        <v>11.7</v>
      </c>
      <c r="CG11" s="11">
        <v>12</v>
      </c>
      <c r="CH11" s="11">
        <f t="shared" si="32"/>
        <v>102.56</v>
      </c>
      <c r="CI11" s="11">
        <f t="shared" si="33"/>
        <v>102.56</v>
      </c>
      <c r="CJ11" s="11">
        <v>5.6</v>
      </c>
      <c r="CK11" s="11">
        <v>0.9</v>
      </c>
      <c r="CL11" s="11">
        <v>0.9</v>
      </c>
      <c r="CM11" s="11">
        <f t="shared" si="34"/>
        <v>16.07</v>
      </c>
      <c r="CN11" s="11">
        <f t="shared" si="35"/>
        <v>100</v>
      </c>
      <c r="CO11" s="11"/>
      <c r="CP11" s="11"/>
      <c r="CQ11" s="11"/>
      <c r="CR11" s="11"/>
      <c r="CS11" s="11"/>
      <c r="CT11" s="11">
        <v>11</v>
      </c>
      <c r="CU11" s="11">
        <v>11</v>
      </c>
      <c r="CV11" s="11">
        <v>22</v>
      </c>
      <c r="CW11" s="12" t="s">
        <v>54</v>
      </c>
      <c r="CX11" s="12" t="s">
        <v>54</v>
      </c>
      <c r="CY11" s="12"/>
      <c r="CZ11" s="12"/>
      <c r="DA11" s="12"/>
      <c r="DB11" s="11" t="str">
        <f t="shared" si="36"/>
        <v> </v>
      </c>
      <c r="DC11" s="11" t="str">
        <f t="shared" si="37"/>
        <v> </v>
      </c>
      <c r="DD11" s="13">
        <v>10.1</v>
      </c>
      <c r="DE11" s="13">
        <v>3</v>
      </c>
      <c r="DF11" s="13">
        <v>3.3</v>
      </c>
      <c r="DG11" s="84">
        <f>IF(DD11=0," ",IF(DF11/DD11*100&gt;200,"cв.100",ROUND(DF11/DD11*100,2)))</f>
        <v>32.67</v>
      </c>
      <c r="DH11" s="84">
        <f>IF(DE11=0," ",IF(DF11/DE11*100&gt;200,"cв.100",ROUND(DF11/DE11*100,2)))</f>
        <v>110</v>
      </c>
      <c r="DI11" s="21">
        <f t="shared" si="61"/>
        <v>37.4</v>
      </c>
      <c r="DJ11" s="21">
        <f t="shared" si="61"/>
        <v>0</v>
      </c>
      <c r="DK11" s="21">
        <f t="shared" si="61"/>
        <v>0</v>
      </c>
      <c r="DL11" s="11"/>
      <c r="DM11" s="11" t="str">
        <f t="shared" si="39"/>
        <v> </v>
      </c>
      <c r="DN11" s="11"/>
      <c r="DO11" s="11"/>
      <c r="DP11" s="11"/>
      <c r="DQ11" s="11" t="str">
        <f>IF(DN11=0," ",IF(DP11/DN11*100&gt;200,"cв.100",ROUND(DP11/DN11*100,2)))</f>
        <v> </v>
      </c>
      <c r="DR11" s="11" t="str">
        <f>IF(DO11=0," ",IF(DP11/DO11*100&gt;200,"cв.100",ROUND(DP11/DO11*100,2)))</f>
        <v> </v>
      </c>
      <c r="DS11" s="11">
        <v>37.4</v>
      </c>
      <c r="DT11" s="11"/>
      <c r="DU11" s="11"/>
      <c r="DV11" s="11"/>
      <c r="DW11" s="11" t="str">
        <f>IF(DT11=0," ",IF(DU11/DT11*100&gt;200,"cв.100",ROUND(DU11/DT11*100,2)))</f>
        <v> </v>
      </c>
      <c r="DX11" s="12"/>
      <c r="DY11" s="12"/>
      <c r="DZ11" s="12"/>
      <c r="EA11" s="11" t="str">
        <f t="shared" si="40"/>
        <v> </v>
      </c>
      <c r="EB11" s="11" t="str">
        <f t="shared" si="41"/>
        <v> </v>
      </c>
      <c r="EC11" s="11"/>
      <c r="ED11" s="11"/>
      <c r="EE11" s="11"/>
      <c r="EF11" s="11"/>
      <c r="EG11" s="11"/>
      <c r="EH11" s="12">
        <f>SUM(EM11+FL11+FG11+FQ11)</f>
        <v>19072.199999999997</v>
      </c>
      <c r="EI11" s="21">
        <f t="shared" si="62"/>
        <v>14725.5</v>
      </c>
      <c r="EJ11" s="21">
        <f t="shared" si="62"/>
        <v>14725.5</v>
      </c>
      <c r="EK11" s="10">
        <f t="shared" si="43"/>
        <v>77.21</v>
      </c>
      <c r="EL11" s="10">
        <f t="shared" si="44"/>
        <v>100</v>
      </c>
      <c r="EM11" s="12">
        <f t="shared" si="45"/>
        <v>1419</v>
      </c>
      <c r="EN11" s="12">
        <f>SUM(ES11+EX11+FC11)</f>
        <v>946.1</v>
      </c>
      <c r="EO11" s="12">
        <f t="shared" si="46"/>
        <v>946.1</v>
      </c>
      <c r="EP11" s="10">
        <f t="shared" si="47"/>
        <v>66.67</v>
      </c>
      <c r="EQ11" s="11">
        <f t="shared" si="48"/>
        <v>100</v>
      </c>
      <c r="ER11" s="11">
        <v>1419</v>
      </c>
      <c r="ES11" s="11">
        <v>946.1</v>
      </c>
      <c r="ET11" s="11">
        <v>946.1</v>
      </c>
      <c r="EU11" s="10">
        <f t="shared" si="49"/>
        <v>66.67</v>
      </c>
      <c r="EV11" s="11">
        <f t="shared" si="50"/>
        <v>100</v>
      </c>
      <c r="EW11" s="11"/>
      <c r="EX11" s="11"/>
      <c r="EY11" s="11"/>
      <c r="EZ11" s="10" t="str">
        <f t="shared" si="51"/>
        <v> </v>
      </c>
      <c r="FA11" s="11" t="str">
        <f t="shared" si="52"/>
        <v> </v>
      </c>
      <c r="FB11" s="11"/>
      <c r="FC11" s="11"/>
      <c r="FD11" s="11"/>
      <c r="FE11" s="10" t="str">
        <f t="shared" si="53"/>
        <v> </v>
      </c>
      <c r="FF11" s="11" t="str">
        <f t="shared" si="54"/>
        <v> </v>
      </c>
      <c r="FG11" s="11">
        <v>13850.8</v>
      </c>
      <c r="FH11" s="11">
        <v>12825</v>
      </c>
      <c r="FI11" s="11">
        <v>12825</v>
      </c>
      <c r="FJ11" s="13">
        <f t="shared" si="55"/>
        <v>92.59</v>
      </c>
      <c r="FK11" s="11">
        <f t="shared" si="56"/>
        <v>100</v>
      </c>
      <c r="FL11" s="12">
        <v>227.9</v>
      </c>
      <c r="FM11" s="12">
        <v>147.8</v>
      </c>
      <c r="FN11" s="12">
        <v>147.8</v>
      </c>
      <c r="FO11" s="11">
        <f t="shared" si="57"/>
        <v>64.85</v>
      </c>
      <c r="FP11" s="11">
        <f t="shared" si="58"/>
        <v>100</v>
      </c>
      <c r="FQ11" s="11">
        <v>3574.5</v>
      </c>
      <c r="FR11" s="11">
        <v>806.6</v>
      </c>
      <c r="FS11" s="11">
        <v>806.6</v>
      </c>
      <c r="FT11" s="11">
        <f t="shared" si="59"/>
        <v>22.57</v>
      </c>
      <c r="FU11" s="11">
        <f t="shared" si="60"/>
        <v>100</v>
      </c>
      <c r="FV11" s="11"/>
      <c r="FW11" s="11"/>
      <c r="FX11" s="11"/>
      <c r="FY11" s="11"/>
      <c r="FZ11" s="11"/>
      <c r="GA11" s="14"/>
      <c r="GB11" s="14"/>
      <c r="GC11" s="14"/>
      <c r="GD11" s="91"/>
      <c r="GE11" s="96"/>
      <c r="GF11" s="96"/>
      <c r="GG11" s="96"/>
      <c r="GH11" s="96"/>
      <c r="GI11" s="96"/>
    </row>
    <row r="12" spans="1:191" ht="17.25" customHeight="1" thickBot="1">
      <c r="A12" s="15">
        <v>6</v>
      </c>
      <c r="B12" s="16" t="s">
        <v>37</v>
      </c>
      <c r="C12" s="12">
        <f t="shared" si="0"/>
        <v>5133.3</v>
      </c>
      <c r="D12" s="12">
        <f t="shared" si="0"/>
        <v>2710.5</v>
      </c>
      <c r="E12" s="18">
        <f t="shared" si="0"/>
        <v>2733.8999999999996</v>
      </c>
      <c r="F12" s="11">
        <f t="shared" si="1"/>
        <v>53.26</v>
      </c>
      <c r="G12" s="11">
        <f t="shared" si="2"/>
        <v>100.86</v>
      </c>
      <c r="H12" s="10">
        <f t="shared" si="3"/>
        <v>3470.8</v>
      </c>
      <c r="I12" s="19">
        <f t="shared" si="3"/>
        <v>1837.4</v>
      </c>
      <c r="J12" s="10">
        <f t="shared" si="3"/>
        <v>1860.7999999999997</v>
      </c>
      <c r="K12" s="11">
        <f t="shared" si="4"/>
        <v>53.61</v>
      </c>
      <c r="L12" s="11">
        <f t="shared" si="5"/>
        <v>101.27</v>
      </c>
      <c r="M12" s="11">
        <f>SUM(R12+W12+AG12+AL12+AV12+BA12+BF12+BP12+BK12)</f>
        <v>2654.6</v>
      </c>
      <c r="N12" s="20">
        <f>SUM(S12+X12+AH12+AM12+AW12+BB12+BG12+BQ12)</f>
        <v>1647</v>
      </c>
      <c r="O12" s="20">
        <f>SUM(T12+Y12+AI12+AN12+AX12+BC12+BH12+BR12)</f>
        <v>1669.1999999999998</v>
      </c>
      <c r="P12" s="20">
        <f t="shared" si="7"/>
        <v>62.88</v>
      </c>
      <c r="Q12" s="11">
        <f t="shared" si="8"/>
        <v>101.35</v>
      </c>
      <c r="R12" s="11">
        <v>22</v>
      </c>
      <c r="S12" s="12">
        <v>10</v>
      </c>
      <c r="T12" s="12">
        <v>33.3</v>
      </c>
      <c r="U12" s="11">
        <f t="shared" si="9"/>
        <v>151.36</v>
      </c>
      <c r="V12" s="11" t="str">
        <f t="shared" si="10"/>
        <v>cв.100</v>
      </c>
      <c r="W12" s="12">
        <v>1023.6</v>
      </c>
      <c r="X12" s="12">
        <v>659</v>
      </c>
      <c r="Y12" s="12">
        <v>659.6</v>
      </c>
      <c r="Z12" s="20">
        <f t="shared" si="11"/>
        <v>64.44</v>
      </c>
      <c r="AA12" s="20">
        <f t="shared" si="12"/>
        <v>100.09</v>
      </c>
      <c r="AB12" s="20"/>
      <c r="AC12" s="20"/>
      <c r="AD12" s="20"/>
      <c r="AE12" s="20"/>
      <c r="AF12" s="20"/>
      <c r="AG12" s="12"/>
      <c r="AH12" s="12"/>
      <c r="AI12" s="12"/>
      <c r="AJ12" s="11" t="str">
        <f t="shared" si="13"/>
        <v> </v>
      </c>
      <c r="AK12" s="11" t="str">
        <f t="shared" si="14"/>
        <v> </v>
      </c>
      <c r="AL12" s="12">
        <v>6</v>
      </c>
      <c r="AM12" s="12"/>
      <c r="AN12" s="12">
        <v>-5.5</v>
      </c>
      <c r="AO12" s="11">
        <f>IF(AL12=0," ",IF(AM12/AL12*100&gt;200,"cв.100",ROUND(AM12/AL12*100,2)))</f>
        <v>0</v>
      </c>
      <c r="AP12" s="11" t="str">
        <f t="shared" si="16"/>
        <v> </v>
      </c>
      <c r="AQ12" s="11"/>
      <c r="AR12" s="11"/>
      <c r="AS12" s="11"/>
      <c r="AT12" s="11"/>
      <c r="AU12" s="11"/>
      <c r="AV12" s="12">
        <v>53</v>
      </c>
      <c r="AW12" s="12">
        <v>9</v>
      </c>
      <c r="AX12" s="11">
        <v>10</v>
      </c>
      <c r="AY12" s="11">
        <f t="shared" si="17"/>
        <v>18.87</v>
      </c>
      <c r="AZ12" s="11">
        <f t="shared" si="18"/>
        <v>111.11</v>
      </c>
      <c r="BA12" s="12">
        <v>1550</v>
      </c>
      <c r="BB12" s="12">
        <v>969</v>
      </c>
      <c r="BC12" s="12">
        <v>970.7</v>
      </c>
      <c r="BD12" s="11">
        <f t="shared" si="19"/>
        <v>62.63</v>
      </c>
      <c r="BE12" s="20">
        <f t="shared" si="20"/>
        <v>100.18</v>
      </c>
      <c r="BF12" s="12"/>
      <c r="BG12" s="12"/>
      <c r="BH12" s="12">
        <v>1.1</v>
      </c>
      <c r="BI12" s="11" t="str">
        <f t="shared" si="21"/>
        <v> </v>
      </c>
      <c r="BJ12" s="11" t="str">
        <f t="shared" si="22"/>
        <v> </v>
      </c>
      <c r="BK12" s="11"/>
      <c r="BL12" s="11"/>
      <c r="BM12" s="11"/>
      <c r="BN12" s="11"/>
      <c r="BO12" s="11"/>
      <c r="BP12" s="12"/>
      <c r="BQ12" s="12"/>
      <c r="BR12" s="12"/>
      <c r="BS12" s="11" t="str">
        <f t="shared" si="23"/>
        <v> </v>
      </c>
      <c r="BT12" s="11" t="str">
        <f t="shared" si="24"/>
        <v> </v>
      </c>
      <c r="BU12" s="17">
        <f>SUM(BZ12+CY12+DI12+DX12+DD12)</f>
        <v>816.2</v>
      </c>
      <c r="BV12" s="44">
        <f>SUM(CA12+CZ12+DJ12+DY12+DE12)</f>
        <v>190.4</v>
      </c>
      <c r="BW12" s="44">
        <f>SUM(CB12+DA12+DK12+DZ12+DF12)</f>
        <v>191.60000000000002</v>
      </c>
      <c r="BX12" s="13">
        <f t="shared" si="26"/>
        <v>23.47</v>
      </c>
      <c r="BY12" s="13">
        <f t="shared" si="27"/>
        <v>100.63</v>
      </c>
      <c r="BZ12" s="21">
        <f t="shared" si="28"/>
        <v>324.2</v>
      </c>
      <c r="CA12" s="21">
        <f t="shared" si="29"/>
        <v>154.4</v>
      </c>
      <c r="CB12" s="18">
        <f>SUM(CG12+CL12+CV12)</f>
        <v>155.3</v>
      </c>
      <c r="CC12" s="11">
        <f t="shared" si="30"/>
        <v>47.9</v>
      </c>
      <c r="CD12" s="11">
        <f t="shared" si="31"/>
        <v>100.58</v>
      </c>
      <c r="CE12" s="11"/>
      <c r="CF12" s="11"/>
      <c r="CG12" s="11"/>
      <c r="CH12" s="11" t="str">
        <f t="shared" si="32"/>
        <v> </v>
      </c>
      <c r="CI12" s="20" t="str">
        <f t="shared" si="33"/>
        <v> </v>
      </c>
      <c r="CJ12" s="11">
        <v>257</v>
      </c>
      <c r="CK12" s="11">
        <v>132</v>
      </c>
      <c r="CL12" s="11">
        <v>132.9</v>
      </c>
      <c r="CM12" s="20">
        <f t="shared" si="34"/>
        <v>51.71</v>
      </c>
      <c r="CN12" s="20">
        <f t="shared" si="35"/>
        <v>100.68</v>
      </c>
      <c r="CO12" s="20"/>
      <c r="CP12" s="20"/>
      <c r="CQ12" s="20"/>
      <c r="CR12" s="20"/>
      <c r="CS12" s="20"/>
      <c r="CT12" s="11">
        <v>67.2</v>
      </c>
      <c r="CU12" s="11">
        <v>22.4</v>
      </c>
      <c r="CV12" s="11">
        <v>22.4</v>
      </c>
      <c r="CW12" s="11">
        <f>IF(CT12=0," ",IF(CV12/CT12*100&gt;200,"cв.100",ROUND(CV12/CT12*100,2)))</f>
        <v>33.33</v>
      </c>
      <c r="CX12" s="11">
        <f>IF(CU12=0," ",IF(CV12/CU12*100&gt;200,"cв.100",ROUND(CV12/CU12*100,2)))</f>
        <v>100</v>
      </c>
      <c r="CY12" s="12"/>
      <c r="CZ12" s="12"/>
      <c r="DA12" s="12"/>
      <c r="DB12" s="11" t="str">
        <f t="shared" si="36"/>
        <v> </v>
      </c>
      <c r="DC12" s="11" t="str">
        <f t="shared" si="37"/>
        <v> </v>
      </c>
      <c r="DD12" s="45">
        <v>82</v>
      </c>
      <c r="DE12" s="45">
        <v>36</v>
      </c>
      <c r="DF12" s="45">
        <v>36.3</v>
      </c>
      <c r="DG12" s="35">
        <f>IF(DD12=0," ",IF(DF12/DD12*100&gt;200,"cв.100",ROUND(DF12/DD12*100,2)))</f>
        <v>44.27</v>
      </c>
      <c r="DH12" s="35">
        <f>IF(DE12=0," ",IF(DF12/DE12*100&gt;200,"cв.100",ROUND(DF12/DE12*100,2)))</f>
        <v>100.83</v>
      </c>
      <c r="DI12" s="21">
        <f t="shared" si="61"/>
        <v>410</v>
      </c>
      <c r="DJ12" s="12"/>
      <c r="DK12" s="12"/>
      <c r="DL12" s="11">
        <f t="shared" si="38"/>
        <v>0</v>
      </c>
      <c r="DM12" s="11" t="str">
        <f t="shared" si="39"/>
        <v> </v>
      </c>
      <c r="DN12" s="11"/>
      <c r="DO12" s="11"/>
      <c r="DP12" s="11"/>
      <c r="DQ12" s="20"/>
      <c r="DR12" s="11"/>
      <c r="DS12" s="11">
        <v>410</v>
      </c>
      <c r="DT12" s="11"/>
      <c r="DU12" s="11"/>
      <c r="DV12" s="20"/>
      <c r="DW12" s="20"/>
      <c r="DX12" s="12"/>
      <c r="DY12" s="12"/>
      <c r="DZ12" s="12"/>
      <c r="EA12" s="20" t="str">
        <f t="shared" si="40"/>
        <v> </v>
      </c>
      <c r="EB12" s="20" t="str">
        <f t="shared" si="41"/>
        <v> </v>
      </c>
      <c r="EC12" s="11"/>
      <c r="ED12" s="11"/>
      <c r="EE12" s="11"/>
      <c r="EF12" s="11"/>
      <c r="EG12" s="11"/>
      <c r="EH12" s="12">
        <f>SUM(EM12+FL12+FG12+FQ12)</f>
        <v>1662.5</v>
      </c>
      <c r="EI12" s="21">
        <f t="shared" si="62"/>
        <v>873.1</v>
      </c>
      <c r="EJ12" s="21">
        <f t="shared" si="62"/>
        <v>873.1</v>
      </c>
      <c r="EK12" s="11">
        <f t="shared" si="43"/>
        <v>52.52</v>
      </c>
      <c r="EL12" s="11">
        <f t="shared" si="44"/>
        <v>100</v>
      </c>
      <c r="EM12" s="21">
        <f t="shared" si="45"/>
        <v>742.5</v>
      </c>
      <c r="EN12" s="12">
        <f>SUM(ES12+EX12+FC12)</f>
        <v>495</v>
      </c>
      <c r="EO12" s="12">
        <f t="shared" si="46"/>
        <v>495</v>
      </c>
      <c r="EP12" s="11">
        <f t="shared" si="47"/>
        <v>66.67</v>
      </c>
      <c r="EQ12" s="11">
        <f t="shared" si="48"/>
        <v>100</v>
      </c>
      <c r="ER12" s="11">
        <v>242.5</v>
      </c>
      <c r="ES12" s="11">
        <v>161.7</v>
      </c>
      <c r="ET12" s="11">
        <v>161.7</v>
      </c>
      <c r="EU12" s="22">
        <f t="shared" si="49"/>
        <v>66.68</v>
      </c>
      <c r="EV12" s="20">
        <f>IF(ES12=0," ",IF(ET12/ES12*100&gt;200,"cв.100",ROUND(ET12/ES12*100,2)))</f>
        <v>100</v>
      </c>
      <c r="EW12" s="11">
        <v>500</v>
      </c>
      <c r="EX12" s="11">
        <v>333.3</v>
      </c>
      <c r="EY12" s="11">
        <v>333.3</v>
      </c>
      <c r="EZ12" s="22">
        <f t="shared" si="51"/>
        <v>66.66</v>
      </c>
      <c r="FA12" s="20">
        <f t="shared" si="52"/>
        <v>100</v>
      </c>
      <c r="FB12" s="11"/>
      <c r="FC12" s="11"/>
      <c r="FD12" s="11"/>
      <c r="FE12" s="10" t="str">
        <f t="shared" si="53"/>
        <v> </v>
      </c>
      <c r="FF12" s="11" t="str">
        <f t="shared" si="54"/>
        <v> </v>
      </c>
      <c r="FG12" s="11">
        <v>401.5</v>
      </c>
      <c r="FH12" s="11">
        <v>267.7</v>
      </c>
      <c r="FI12" s="11">
        <v>267.7</v>
      </c>
      <c r="FJ12" s="13">
        <f t="shared" si="55"/>
        <v>66.67</v>
      </c>
      <c r="FK12" s="11">
        <f t="shared" si="56"/>
        <v>100</v>
      </c>
      <c r="FL12" s="12">
        <v>91.1</v>
      </c>
      <c r="FM12" s="12">
        <v>58.8</v>
      </c>
      <c r="FN12" s="12">
        <v>58.8</v>
      </c>
      <c r="FO12" s="11">
        <f t="shared" si="57"/>
        <v>64.54</v>
      </c>
      <c r="FP12" s="11">
        <f t="shared" si="58"/>
        <v>100</v>
      </c>
      <c r="FQ12" s="20">
        <v>427.4</v>
      </c>
      <c r="FR12" s="20">
        <v>51.6</v>
      </c>
      <c r="FS12" s="20">
        <v>51.6</v>
      </c>
      <c r="FT12" s="20">
        <f t="shared" si="59"/>
        <v>12.07</v>
      </c>
      <c r="FU12" s="20">
        <f t="shared" si="60"/>
        <v>100</v>
      </c>
      <c r="FV12" s="20"/>
      <c r="FW12" s="20"/>
      <c r="FX12" s="20"/>
      <c r="FY12" s="20"/>
      <c r="FZ12" s="20"/>
      <c r="GA12" s="23"/>
      <c r="GB12" s="23"/>
      <c r="GC12" s="23"/>
      <c r="GD12" s="92"/>
      <c r="GE12" s="100"/>
      <c r="GF12" s="100"/>
      <c r="GG12" s="100"/>
      <c r="GH12" s="100"/>
      <c r="GI12" s="100"/>
    </row>
    <row r="13" spans="1:191" ht="16.5" customHeight="1" thickBot="1">
      <c r="A13" s="24"/>
      <c r="B13" s="25" t="s">
        <v>38</v>
      </c>
      <c r="C13" s="26">
        <f t="shared" si="0"/>
        <v>51155.899999999994</v>
      </c>
      <c r="D13" s="26">
        <f t="shared" si="0"/>
        <v>32764.6</v>
      </c>
      <c r="E13" s="26">
        <f t="shared" si="0"/>
        <v>33483.5</v>
      </c>
      <c r="F13" s="26">
        <f t="shared" si="1"/>
        <v>65.45</v>
      </c>
      <c r="G13" s="26">
        <f t="shared" si="2"/>
        <v>102.19</v>
      </c>
      <c r="H13" s="27">
        <f>SUM(H7:H12)</f>
        <v>24894.3</v>
      </c>
      <c r="I13" s="27">
        <f>SUM(I7:I12)</f>
        <v>14011.1</v>
      </c>
      <c r="J13" s="27">
        <f>SUM(J7:J12)</f>
        <v>14730</v>
      </c>
      <c r="K13" s="26">
        <f t="shared" si="4"/>
        <v>59.17</v>
      </c>
      <c r="L13" s="26">
        <f>IF(I13=0," ",IF(J13/I13*100&gt;200,"cв.100",ROUND(J13/I13*100,2)))</f>
        <v>105.13</v>
      </c>
      <c r="M13" s="26">
        <f>SUM(M7:M12)</f>
        <v>22559.199999999997</v>
      </c>
      <c r="N13" s="26">
        <f>SUM(N7:N12)</f>
        <v>13476.1</v>
      </c>
      <c r="O13" s="26">
        <f>SUM(T13+Y13+AI13+AN13+AX13+BC13+BH13+BR13)</f>
        <v>14180.6</v>
      </c>
      <c r="P13" s="26">
        <f t="shared" si="7"/>
        <v>62.86</v>
      </c>
      <c r="Q13" s="26">
        <f t="shared" si="8"/>
        <v>105.23</v>
      </c>
      <c r="R13" s="26">
        <f>SUM(R7:R12)</f>
        <v>897</v>
      </c>
      <c r="S13" s="26">
        <f>SUM(S7:S12)</f>
        <v>500</v>
      </c>
      <c r="T13" s="26">
        <f>SUM(T7:T12)</f>
        <v>538.9</v>
      </c>
      <c r="U13" s="26">
        <f t="shared" si="9"/>
        <v>60.08</v>
      </c>
      <c r="V13" s="26">
        <f t="shared" si="10"/>
        <v>107.78</v>
      </c>
      <c r="W13" s="26">
        <f>SUM(W7:W12)</f>
        <v>5334.1</v>
      </c>
      <c r="X13" s="26">
        <f>SUM(X7:X12)</f>
        <v>3432.2</v>
      </c>
      <c r="Y13" s="26">
        <f>SUM(Y7:Y12)</f>
        <v>3437.2</v>
      </c>
      <c r="Z13" s="36">
        <f t="shared" si="11"/>
        <v>64.44</v>
      </c>
      <c r="AA13" s="36">
        <f t="shared" si="12"/>
        <v>100.15</v>
      </c>
      <c r="AB13" s="36"/>
      <c r="AC13" s="36"/>
      <c r="AD13" s="36"/>
      <c r="AE13" s="36"/>
      <c r="AF13" s="36"/>
      <c r="AG13" s="26"/>
      <c r="AH13" s="26"/>
      <c r="AI13" s="26"/>
      <c r="AJ13" s="26"/>
      <c r="AK13" s="26"/>
      <c r="AL13" s="26">
        <f>SUM(AL7:AL12)</f>
        <v>1365.4</v>
      </c>
      <c r="AM13" s="26">
        <f>SUM(AM7:AM12)</f>
        <v>1358.4</v>
      </c>
      <c r="AN13" s="26">
        <f>SUM(AN7:AN12)</f>
        <v>1983.4</v>
      </c>
      <c r="AO13" s="26">
        <f>IF(AL13=0," ",IF(AN13/AL13*100&gt;200,"cв.100",ROUND(AN13/AL13*100,2)))</f>
        <v>145.26</v>
      </c>
      <c r="AP13" s="26">
        <f t="shared" si="16"/>
        <v>146.01</v>
      </c>
      <c r="AQ13" s="26"/>
      <c r="AR13" s="26"/>
      <c r="AS13" s="26"/>
      <c r="AT13" s="26"/>
      <c r="AU13" s="26"/>
      <c r="AV13" s="26">
        <f>SUM(AV7:AV12)</f>
        <v>1197</v>
      </c>
      <c r="AW13" s="26">
        <f>SUM(AW7:AW12)</f>
        <v>143</v>
      </c>
      <c r="AX13" s="26">
        <f>SUM(AX7:AX12)</f>
        <v>152.7</v>
      </c>
      <c r="AY13" s="26">
        <f t="shared" si="17"/>
        <v>12.76</v>
      </c>
      <c r="AZ13" s="26">
        <f t="shared" si="18"/>
        <v>106.78</v>
      </c>
      <c r="BA13" s="26">
        <f>SUM(BA7:BA12)</f>
        <v>13765.7</v>
      </c>
      <c r="BB13" s="26">
        <f>SUM(BB7:BB12)</f>
        <v>8042.5</v>
      </c>
      <c r="BC13" s="26">
        <f>SUM(BC7:BC12)</f>
        <v>8067.3</v>
      </c>
      <c r="BD13" s="26">
        <f t="shared" si="19"/>
        <v>58.6</v>
      </c>
      <c r="BE13" s="26">
        <f t="shared" si="20"/>
        <v>100.31</v>
      </c>
      <c r="BF13" s="26">
        <f>SUM(BF7:BF12)</f>
        <v>0</v>
      </c>
      <c r="BG13" s="26">
        <f>SUM(BG7:BG12)</f>
        <v>0</v>
      </c>
      <c r="BH13" s="26">
        <f>SUM(BH7:BH12)</f>
        <v>1.1</v>
      </c>
      <c r="BI13" s="26"/>
      <c r="BJ13" s="26"/>
      <c r="BK13" s="26">
        <f>SUM(BK12)</f>
        <v>0</v>
      </c>
      <c r="BL13" s="26"/>
      <c r="BM13" s="26"/>
      <c r="BN13" s="26"/>
      <c r="BO13" s="26"/>
      <c r="BP13" s="26"/>
      <c r="BQ13" s="26"/>
      <c r="BR13" s="28">
        <f>SUM(BR12)</f>
        <v>0</v>
      </c>
      <c r="BS13" s="26"/>
      <c r="BT13" s="26"/>
      <c r="BU13" s="28">
        <f>SUM(BU7:BU12)</f>
        <v>2335.1</v>
      </c>
      <c r="BV13" s="28">
        <f>SUM(BV7:BV12)</f>
        <v>535</v>
      </c>
      <c r="BW13" s="28">
        <f>SUM(BW7:BW12)</f>
        <v>549.4</v>
      </c>
      <c r="BX13" s="26">
        <f t="shared" si="26"/>
        <v>23.53</v>
      </c>
      <c r="BY13" s="26">
        <f t="shared" si="27"/>
        <v>102.69</v>
      </c>
      <c r="BZ13" s="26">
        <f>SUM(BZ7:BZ12)</f>
        <v>1139.5</v>
      </c>
      <c r="CA13" s="26">
        <f>SUM(CA7:CA12)</f>
        <v>493.9</v>
      </c>
      <c r="CB13" s="26">
        <f>SUM(CB7:CB12)</f>
        <v>507.7</v>
      </c>
      <c r="CC13" s="26">
        <f t="shared" si="30"/>
        <v>44.55</v>
      </c>
      <c r="CD13" s="26">
        <f t="shared" si="31"/>
        <v>102.79</v>
      </c>
      <c r="CE13" s="26">
        <f>SUM(CE7:CE12)</f>
        <v>554.7</v>
      </c>
      <c r="CF13" s="26">
        <f>SUM(CF8:CF12)</f>
        <v>231.7</v>
      </c>
      <c r="CG13" s="26">
        <f>SUM(CG8:CG12)</f>
        <v>232.39999999999998</v>
      </c>
      <c r="CH13" s="26">
        <f t="shared" si="32"/>
        <v>41.9</v>
      </c>
      <c r="CI13" s="26">
        <f t="shared" si="33"/>
        <v>100.3</v>
      </c>
      <c r="CJ13" s="26">
        <f>SUM(CJ8:CJ12)</f>
        <v>286.1</v>
      </c>
      <c r="CK13" s="26">
        <f>SUM(CK8:CK12)</f>
        <v>147.8</v>
      </c>
      <c r="CL13" s="26">
        <f>SUM(CL7:CL12)</f>
        <v>148.9</v>
      </c>
      <c r="CM13" s="26">
        <f t="shared" si="34"/>
        <v>52.04</v>
      </c>
      <c r="CN13" s="26">
        <f t="shared" si="35"/>
        <v>100.74</v>
      </c>
      <c r="CO13" s="26"/>
      <c r="CP13" s="26"/>
      <c r="CQ13" s="26"/>
      <c r="CR13" s="26"/>
      <c r="CS13" s="26"/>
      <c r="CT13" s="26">
        <f>SUM(CT7:CT12)</f>
        <v>298.7</v>
      </c>
      <c r="CU13" s="26">
        <f>SUM(CU7:CU12)</f>
        <v>114.4</v>
      </c>
      <c r="CV13" s="26">
        <f>SUM(CV7:CV12)</f>
        <v>126.4</v>
      </c>
      <c r="CW13" s="26">
        <f>IF(CT13=0," ",IF(CV13/CT13*100&gt;200,"cв.100",ROUND(CV13/CT13*100,2)))</f>
        <v>42.32</v>
      </c>
      <c r="CX13" s="26">
        <f>IF(CU13=0," ",IF(CV13/CU13*100&gt;200,"cв.100",ROUND(CV13/CU13*100,2)))</f>
        <v>110.49</v>
      </c>
      <c r="CY13" s="26"/>
      <c r="CZ13" s="26"/>
      <c r="DA13" s="26"/>
      <c r="DB13" s="26"/>
      <c r="DC13" s="26"/>
      <c r="DD13" s="26">
        <f>SUM(DD11:DD12)</f>
        <v>92.1</v>
      </c>
      <c r="DE13" s="26">
        <f>SUM(DE11:DE12)</f>
        <v>39</v>
      </c>
      <c r="DF13" s="26">
        <f>SUM(DF11:DF12)</f>
        <v>39.599999999999994</v>
      </c>
      <c r="DG13" s="87">
        <f>IF(DD13=0," ",IF(DF13/DD13*100&gt;200,"cв.100",ROUND(DF13/DD13*100,2)))</f>
        <v>43</v>
      </c>
      <c r="DH13" s="87">
        <f>IF(DE13=0," ",IF(DF13/DE13*100&gt;200,"cв.100",ROUND(DF13/DE13*100,2)))</f>
        <v>101.54</v>
      </c>
      <c r="DI13" s="26">
        <f>SUM(DI7:DI12)</f>
        <v>1101.4</v>
      </c>
      <c r="DJ13" s="26">
        <f>SUM(DJ8:DJ12)</f>
        <v>0</v>
      </c>
      <c r="DK13" s="26">
        <f>SUM(DK7:DK12)</f>
        <v>0</v>
      </c>
      <c r="DL13" s="26">
        <f t="shared" si="38"/>
        <v>0</v>
      </c>
      <c r="DM13" s="26" t="str">
        <f t="shared" si="39"/>
        <v> </v>
      </c>
      <c r="DN13" s="26">
        <f>SUM(DN7:DN12)</f>
        <v>0</v>
      </c>
      <c r="DO13" s="54">
        <f>SUM(DO7:DO12)</f>
        <v>0</v>
      </c>
      <c r="DP13" s="26">
        <f>SUM(DP7:DP12)</f>
        <v>0</v>
      </c>
      <c r="DQ13" s="29" t="str">
        <f>IF(DN13=0," ",IF(DP13/DN13*100&gt;200,"cв.100",ROUND(DP13/DN13*100,2)))</f>
        <v> </v>
      </c>
      <c r="DR13" s="26">
        <f>SUM(DR7:DR12)</f>
        <v>0</v>
      </c>
      <c r="DS13" s="26">
        <f>SUM(DS7:DS12)</f>
        <v>1101.4</v>
      </c>
      <c r="DT13" s="26">
        <f>SUM(DT7:DT12)</f>
        <v>0</v>
      </c>
      <c r="DU13" s="26">
        <f>SUM(DU7:DU12)</f>
        <v>0</v>
      </c>
      <c r="DV13" s="29">
        <f>IF(DS13=0," ",IF(DU13/DS13*100&gt;200,"cв.100",ROUND(DU13/DS13*100,2)))</f>
        <v>0</v>
      </c>
      <c r="DW13" s="29" t="str">
        <f>IF(DT13=0," ",IF(DU13/DT13*100&gt;200,"cв.100",ROUND(DU13/DT13*100,2)))</f>
        <v> </v>
      </c>
      <c r="DX13" s="26">
        <f>SUM(DX10:DX12)</f>
        <v>2.1</v>
      </c>
      <c r="DY13" s="26">
        <f>SUM(DY10:DY12)</f>
        <v>2.1</v>
      </c>
      <c r="DZ13" s="26">
        <f>SUM(DZ7:DZ12)</f>
        <v>2.1</v>
      </c>
      <c r="EA13" s="29">
        <f t="shared" si="40"/>
        <v>100</v>
      </c>
      <c r="EB13" s="29">
        <f>IF(DY13=0," ",IF(DZ13/DY13*100&gt;200,"cв.100",ROUND(DZ13/DY13*100,2)))</f>
        <v>100</v>
      </c>
      <c r="EC13" s="26"/>
      <c r="ED13" s="26"/>
      <c r="EE13" s="26">
        <f>SUM(EE7:EE12)</f>
        <v>0</v>
      </c>
      <c r="EF13" s="26"/>
      <c r="EG13" s="26"/>
      <c r="EH13" s="26">
        <f>SUM(EH7:EH12)</f>
        <v>26261.6</v>
      </c>
      <c r="EI13" s="26">
        <f>SUM(EI7:EI12)</f>
        <v>18753.5</v>
      </c>
      <c r="EJ13" s="26">
        <f>SUM(EJ7:EJ12)</f>
        <v>18753.5</v>
      </c>
      <c r="EK13" s="26">
        <f t="shared" si="43"/>
        <v>71.41</v>
      </c>
      <c r="EL13" s="26">
        <f t="shared" si="44"/>
        <v>100</v>
      </c>
      <c r="EM13" s="26">
        <f>SUM(EM7:EM12)</f>
        <v>4744.5</v>
      </c>
      <c r="EN13" s="26">
        <f>SUM(EN7:EN12)</f>
        <v>3163.2999999999997</v>
      </c>
      <c r="EO13" s="26">
        <f>SUM(EO7:EO12)</f>
        <v>3163.2999999999997</v>
      </c>
      <c r="EP13" s="26">
        <f t="shared" si="47"/>
        <v>66.67</v>
      </c>
      <c r="EQ13" s="26">
        <f t="shared" si="48"/>
        <v>100</v>
      </c>
      <c r="ER13" s="26">
        <f>SUM(ER7:ER12)</f>
        <v>2519.5</v>
      </c>
      <c r="ES13" s="26">
        <f>SUM(ES7:ES12)</f>
        <v>1679.8999999999999</v>
      </c>
      <c r="ET13" s="26">
        <f>SUM(ET7:ET12)</f>
        <v>1679.8999999999999</v>
      </c>
      <c r="EU13" s="30">
        <f t="shared" si="49"/>
        <v>66.68</v>
      </c>
      <c r="EV13" s="29">
        <f t="shared" si="50"/>
        <v>100</v>
      </c>
      <c r="EW13" s="26">
        <f>SUM(EW7:EW12)</f>
        <v>2225</v>
      </c>
      <c r="EX13" s="26">
        <f>SUM(EX7:EX12)</f>
        <v>1483.4</v>
      </c>
      <c r="EY13" s="26">
        <f>SUM(EY7:EY12)</f>
        <v>1483.4</v>
      </c>
      <c r="EZ13" s="30">
        <f t="shared" si="51"/>
        <v>66.67</v>
      </c>
      <c r="FA13" s="29">
        <f t="shared" si="52"/>
        <v>100</v>
      </c>
      <c r="FB13" s="26">
        <f>SUM(FB7:FB12)</f>
        <v>0</v>
      </c>
      <c r="FC13" s="26">
        <f>SUM(FC7:FC12)</f>
        <v>0</v>
      </c>
      <c r="FD13" s="26">
        <f>SUM(FD7:FD12)</f>
        <v>0</v>
      </c>
      <c r="FE13" s="30" t="str">
        <f t="shared" si="53"/>
        <v> </v>
      </c>
      <c r="FF13" s="29" t="str">
        <f t="shared" si="54"/>
        <v> </v>
      </c>
      <c r="FG13" s="26">
        <f>SUM(FG7:FG12)</f>
        <v>15858.199999999999</v>
      </c>
      <c r="FH13" s="26">
        <f>SUM(FH7:FH12)</f>
        <v>14163.300000000001</v>
      </c>
      <c r="FI13" s="26">
        <f>SUM(FI7:FI12)</f>
        <v>14163.300000000001</v>
      </c>
      <c r="FJ13" s="26">
        <f>IF(FG13=0," ",IF(FI13/FG13*100&gt;200,"cв.100",ROUND(FI13/FG13*100,2)))</f>
        <v>89.31</v>
      </c>
      <c r="FK13" s="26">
        <f t="shared" si="56"/>
        <v>100</v>
      </c>
      <c r="FL13" s="31">
        <f>SUM(FL7:FL12)</f>
        <v>683.4</v>
      </c>
      <c r="FM13" s="26">
        <f>SUM(FM7:FM12)</f>
        <v>439.6</v>
      </c>
      <c r="FN13" s="26">
        <f>SUM(FN7:FN12)</f>
        <v>439.6</v>
      </c>
      <c r="FO13" s="26">
        <f t="shared" si="57"/>
        <v>64.33</v>
      </c>
      <c r="FP13" s="76">
        <f t="shared" si="58"/>
        <v>100</v>
      </c>
      <c r="FQ13" s="80">
        <f>SUM(FQ7:FQ12)</f>
        <v>4775.5</v>
      </c>
      <c r="FR13" s="77">
        <f>SUM(FR7:FR12)</f>
        <v>987.3000000000001</v>
      </c>
      <c r="FS13" s="77">
        <f>SUM(FS7:FS12)</f>
        <v>987.3000000000001</v>
      </c>
      <c r="FT13" s="78">
        <f t="shared" si="59"/>
        <v>20.67</v>
      </c>
      <c r="FU13" s="79">
        <f t="shared" si="60"/>
        <v>100</v>
      </c>
      <c r="FV13" s="31"/>
      <c r="FW13" s="31"/>
      <c r="FX13" s="31"/>
      <c r="FY13" s="31"/>
      <c r="FZ13" s="31"/>
      <c r="GA13" s="31"/>
      <c r="GB13" s="32"/>
      <c r="GC13" s="32"/>
      <c r="GD13" s="93"/>
      <c r="GE13" s="104">
        <f>SUM(GE8:GE12)</f>
        <v>200</v>
      </c>
      <c r="GF13" s="98"/>
      <c r="GG13" s="98"/>
      <c r="GH13" s="98"/>
      <c r="GI13" s="99"/>
    </row>
    <row r="14" spans="1:191" ht="19.5" customHeight="1" thickBot="1">
      <c r="A14" s="33">
        <v>7</v>
      </c>
      <c r="B14" s="34" t="s">
        <v>39</v>
      </c>
      <c r="C14" s="35">
        <f>SUM(H14+EH14+FX14+GA14)</f>
        <v>294042</v>
      </c>
      <c r="D14" s="35">
        <f>SUM(I14+EI14+FY14+GB14)</f>
        <v>190734.2</v>
      </c>
      <c r="E14" s="35">
        <f>SUM(J14+EJ14+FZ14+GC14)</f>
        <v>194680.7</v>
      </c>
      <c r="F14" s="35">
        <f t="shared" si="1"/>
        <v>66.21</v>
      </c>
      <c r="G14" s="35">
        <f t="shared" si="2"/>
        <v>102.07</v>
      </c>
      <c r="H14" s="37">
        <f>SUM(M14+BU14)</f>
        <v>20081.6</v>
      </c>
      <c r="I14" s="37">
        <f>SUM(N14+BV14)</f>
        <v>12852</v>
      </c>
      <c r="J14" s="37">
        <f>SUM(O14+BW14)</f>
        <v>17459.5</v>
      </c>
      <c r="K14" s="35">
        <f t="shared" si="4"/>
        <v>86.94</v>
      </c>
      <c r="L14" s="35">
        <f>IF(I14=0," ",IF(J14/I14*100&gt;200,"cв.100",ROUND(J14/I14*100,2)))</f>
        <v>135.85</v>
      </c>
      <c r="M14" s="11">
        <f>SUM(R14+W14+AG14+AL14+AV14+BA14+BF14+BK14+BP14+AB14)</f>
        <v>17459.1</v>
      </c>
      <c r="N14" s="29">
        <f>SUM(S14+X14+AH14+AM14+AW14+BB14+BG14+BL14+BQ14+AC14)</f>
        <v>11314.9</v>
      </c>
      <c r="O14" s="29">
        <f>SUM(T14+Y14+AI14+AN14+AX14+BC14+BH14+BM14+BR14+AD14+AS14)</f>
        <v>15065.800000000001</v>
      </c>
      <c r="P14" s="36">
        <f t="shared" si="7"/>
        <v>86.29</v>
      </c>
      <c r="Q14" s="35">
        <f t="shared" si="8"/>
        <v>133.15</v>
      </c>
      <c r="R14" s="35">
        <v>12559</v>
      </c>
      <c r="S14" s="35">
        <v>7527.1</v>
      </c>
      <c r="T14" s="35">
        <v>7557.2</v>
      </c>
      <c r="U14" s="35">
        <f t="shared" si="9"/>
        <v>60.17</v>
      </c>
      <c r="V14" s="35">
        <f>IF(S14=0," ",IF(T14/S14*100&gt;200,"cв.100",ROUND(T14/S14*100,2)))</f>
        <v>100.4</v>
      </c>
      <c r="W14" s="35">
        <v>1457.1</v>
      </c>
      <c r="X14" s="35">
        <v>938</v>
      </c>
      <c r="Y14" s="35">
        <v>938.9</v>
      </c>
      <c r="Z14" s="35">
        <f t="shared" si="11"/>
        <v>64.44</v>
      </c>
      <c r="AA14" s="35">
        <f t="shared" si="12"/>
        <v>100.1</v>
      </c>
      <c r="AB14" s="35">
        <v>424</v>
      </c>
      <c r="AC14" s="35">
        <v>298</v>
      </c>
      <c r="AD14" s="35">
        <v>299.4</v>
      </c>
      <c r="AE14" s="35">
        <f>IF(AB14=0," ",IF(AD14/AB14*100&gt;200,"cв.100",ROUND(AD14/AB14*100,2)))</f>
        <v>70.61</v>
      </c>
      <c r="AF14" s="35">
        <f>IF(AC14=0," ",IF(AD14/AC14*100&gt;200,"cв.100",ROUND(AD14/AC14*100,2)))</f>
        <v>100.47</v>
      </c>
      <c r="AG14" s="35">
        <v>354</v>
      </c>
      <c r="AH14" s="35">
        <v>354</v>
      </c>
      <c r="AI14" s="35">
        <v>390.6</v>
      </c>
      <c r="AJ14" s="35">
        <f t="shared" si="13"/>
        <v>110.34</v>
      </c>
      <c r="AK14" s="35">
        <f>IF(AH14=0," ",IF(AI14/AH14*100&gt;200,"cв.100",ROUND(AI14/AH14*100,2)))</f>
        <v>110.34</v>
      </c>
      <c r="AL14" s="35">
        <v>1642</v>
      </c>
      <c r="AM14" s="35">
        <v>1642</v>
      </c>
      <c r="AN14" s="35">
        <v>4628</v>
      </c>
      <c r="AO14" s="35" t="str">
        <f>IF(AL14=0," ",IF(AN14/AL14*100&gt;200,"cв.100",ROUND(AN14/AL14*100,2)))</f>
        <v>cв.100</v>
      </c>
      <c r="AP14" s="35" t="str">
        <f t="shared" si="16"/>
        <v>cв.100</v>
      </c>
      <c r="AQ14" s="35"/>
      <c r="AR14" s="35"/>
      <c r="AS14" s="35">
        <v>630.6</v>
      </c>
      <c r="AT14" s="35"/>
      <c r="AU14" s="35"/>
      <c r="AV14" s="35"/>
      <c r="AW14" s="35"/>
      <c r="AX14" s="35"/>
      <c r="AY14" s="35" t="str">
        <f t="shared" si="17"/>
        <v> </v>
      </c>
      <c r="AZ14" s="35" t="str">
        <f t="shared" si="18"/>
        <v> </v>
      </c>
      <c r="BA14" s="35"/>
      <c r="BB14" s="35"/>
      <c r="BC14" s="35"/>
      <c r="BD14" s="35" t="str">
        <f t="shared" si="19"/>
        <v> </v>
      </c>
      <c r="BE14" s="35" t="str">
        <f t="shared" si="20"/>
        <v> </v>
      </c>
      <c r="BF14" s="35">
        <v>697</v>
      </c>
      <c r="BG14" s="35">
        <v>458.8</v>
      </c>
      <c r="BH14" s="35">
        <v>519.6</v>
      </c>
      <c r="BI14" s="35">
        <f t="shared" si="21"/>
        <v>74.55</v>
      </c>
      <c r="BJ14" s="35">
        <f t="shared" si="22"/>
        <v>113.25</v>
      </c>
      <c r="BK14" s="35">
        <v>326</v>
      </c>
      <c r="BL14" s="35">
        <v>97</v>
      </c>
      <c r="BM14" s="88">
        <v>102.9</v>
      </c>
      <c r="BN14" s="35">
        <f>IF(BK14=0," ",IF(BM14/BK14*100&gt;200,"cв.100",ROUND(BM14/BK14*100,2)))</f>
        <v>31.56</v>
      </c>
      <c r="BO14" s="35">
        <f>IF(BL14=0," ",IF(BM14/BL14*100&gt;200,"cв.100",ROUND(BM14/BL14*100,2)))</f>
        <v>106.08</v>
      </c>
      <c r="BP14" s="35"/>
      <c r="BQ14" s="35"/>
      <c r="BR14" s="35">
        <v>-1.4</v>
      </c>
      <c r="BS14" s="35" t="str">
        <f t="shared" si="23"/>
        <v> </v>
      </c>
      <c r="BT14" s="35" t="str">
        <f t="shared" si="24"/>
        <v> </v>
      </c>
      <c r="BU14" s="38">
        <f>SUM(BZ14+CY14+DI14+DX14+EC14+DD14)</f>
        <v>2622.5</v>
      </c>
      <c r="BV14" s="38">
        <f>SUM(CA14+CZ14+DJ14+DY14+ED14+DE14)</f>
        <v>1537.1</v>
      </c>
      <c r="BW14" s="38">
        <f>SUM(CB14+DA14+DK14+DZ14+EE14+DF14)</f>
        <v>2393.7</v>
      </c>
      <c r="BX14" s="35">
        <f t="shared" si="26"/>
        <v>91.28</v>
      </c>
      <c r="BY14" s="35">
        <f t="shared" si="27"/>
        <v>155.73</v>
      </c>
      <c r="BZ14" s="12">
        <f>SUM(CE14+CJ14+CT14+CO14)</f>
        <v>2400</v>
      </c>
      <c r="CA14" s="12">
        <f>SUM(CF14+CK14+CU14+CP14)</f>
        <v>1389</v>
      </c>
      <c r="CB14" s="12">
        <f>SUM(CG14+CL14+CV14+CQ14)</f>
        <v>1390.6</v>
      </c>
      <c r="CC14" s="35">
        <f>(CB14/BZ14)*100</f>
        <v>57.941666666666656</v>
      </c>
      <c r="CD14" s="35">
        <f t="shared" si="31"/>
        <v>100.12</v>
      </c>
      <c r="CE14" s="35">
        <v>2000</v>
      </c>
      <c r="CF14" s="35">
        <v>1160</v>
      </c>
      <c r="CG14" s="35">
        <v>1160.2</v>
      </c>
      <c r="CH14" s="29">
        <f>IF(CE14=0," ",IF(CG14/CE14*100&gt;200,"cв.100",ROUND(CG14/CE14*100,2)))</f>
        <v>58.01</v>
      </c>
      <c r="CI14" s="29">
        <f t="shared" si="33"/>
        <v>100.02</v>
      </c>
      <c r="CJ14" s="35">
        <v>40.4</v>
      </c>
      <c r="CK14" s="35">
        <v>25</v>
      </c>
      <c r="CL14" s="35">
        <v>25</v>
      </c>
      <c r="CM14" s="29">
        <f t="shared" si="34"/>
        <v>61.88</v>
      </c>
      <c r="CN14" s="29">
        <f t="shared" si="35"/>
        <v>100</v>
      </c>
      <c r="CO14" s="45">
        <v>129.6</v>
      </c>
      <c r="CP14" s="45">
        <v>48</v>
      </c>
      <c r="CQ14" s="45">
        <v>48.6</v>
      </c>
      <c r="CR14" s="20">
        <f>IF(CO14=0," ",IF(CQ14/CO14*100&gt;200,"cв.100",ROUND(CQ14/CO14*100,2)))</f>
        <v>37.5</v>
      </c>
      <c r="CS14" s="29">
        <f>IF(CP14=0," ",IF(CQ14/CP14*100&gt;200,"cв.100",ROUND(CQ14/CP14*100,2)))</f>
        <v>101.25</v>
      </c>
      <c r="CT14" s="35">
        <v>230</v>
      </c>
      <c r="CU14" s="35">
        <v>156</v>
      </c>
      <c r="CV14" s="35">
        <v>156.8</v>
      </c>
      <c r="CW14" s="35">
        <f>IF(CT14=0," ",IF(CV14/CT14*100&gt;200,"cв.100",ROUND(CV14/CT14*100,2)))</f>
        <v>68.17</v>
      </c>
      <c r="CX14" s="35">
        <f>IF(CU14=0," ",IF(CV14/CU14*100&gt;200,"cв.100",ROUND(CV14/CU14*100,2)))</f>
        <v>100.51</v>
      </c>
      <c r="CY14" s="35"/>
      <c r="CZ14" s="35"/>
      <c r="DA14" s="35">
        <v>2.2</v>
      </c>
      <c r="DB14" s="35" t="str">
        <f t="shared" si="36"/>
        <v> </v>
      </c>
      <c r="DC14" s="35" t="str">
        <f t="shared" si="37"/>
        <v> </v>
      </c>
      <c r="DD14" s="35">
        <v>90</v>
      </c>
      <c r="DE14" s="35">
        <v>54</v>
      </c>
      <c r="DF14" s="35">
        <v>180</v>
      </c>
      <c r="DG14" s="35">
        <f>IF(DD14=0," ",IF(DF14/DD14*100&gt;200,"cв.100",ROUND(DF14/DD14*100,2)))</f>
        <v>200</v>
      </c>
      <c r="DH14" s="35" t="str">
        <f>IF(DE14=0," ",IF(DF14/DE14*100&gt;200,"cв.100",ROUND(DF14/DE14*100,2)))</f>
        <v>cв.100</v>
      </c>
      <c r="DI14" s="55">
        <f>SUM(DN14+DS14)</f>
        <v>70</v>
      </c>
      <c r="DJ14" s="55">
        <f>SUM(DO14+DT14)</f>
        <v>70</v>
      </c>
      <c r="DK14" s="55">
        <f>SUM(DP14+DU14)</f>
        <v>688.2</v>
      </c>
      <c r="DL14" s="35" t="str">
        <f>IF(DI14=0," ",IF(DK14/DI14*100&gt;200,"cв.100",ROUND(DK14/DI14*100,2)))</f>
        <v>cв.100</v>
      </c>
      <c r="DM14" s="35" t="str">
        <f t="shared" si="39"/>
        <v>cв.100</v>
      </c>
      <c r="DN14" s="52">
        <v>70</v>
      </c>
      <c r="DO14" s="62">
        <v>70</v>
      </c>
      <c r="DP14" s="53">
        <v>688.2</v>
      </c>
      <c r="DQ14" s="56" t="str">
        <f>IF(DN14=0," ",IF(DP14/DN14*100&gt;200,"cв.100",ROUND(DP14/DN14*100,2)))</f>
        <v>cв.100</v>
      </c>
      <c r="DR14" s="35" t="str">
        <f>IF(DO14=0," ",IF(DP14/DO14*100&gt;200,"cв.100",ROUND(DP14/DO14*100,2)))</f>
        <v>cв.100</v>
      </c>
      <c r="DS14" s="35"/>
      <c r="DT14" s="35"/>
      <c r="DU14" s="35"/>
      <c r="DV14" s="56" t="str">
        <f>IF(DS14=0," ",IF(DU14/DS14*100&gt;200,"cв.100",ROUND(DU14/DS14*100,2)))</f>
        <v> </v>
      </c>
      <c r="DW14" s="56" t="str">
        <f>IF(DT14=0," ",IF(DU14/DT14*100&gt;200,"cв.100",ROUND(DU14/DT14*100,2)))</f>
        <v> </v>
      </c>
      <c r="DX14" s="35">
        <v>62.5</v>
      </c>
      <c r="DY14" s="35">
        <v>24.1</v>
      </c>
      <c r="DZ14" s="35">
        <v>132.7</v>
      </c>
      <c r="EA14" s="45" t="str">
        <f t="shared" si="40"/>
        <v>cв.100</v>
      </c>
      <c r="EB14" s="57" t="str">
        <f t="shared" si="41"/>
        <v>cв.100</v>
      </c>
      <c r="EC14" s="35"/>
      <c r="ED14" s="35"/>
      <c r="EE14" s="35"/>
      <c r="EF14" s="35"/>
      <c r="EG14" s="35"/>
      <c r="EH14" s="39">
        <f aca="true" t="shared" si="63" ref="EH14:EJ15">SUM(EM14+FL14+FG14+FQ14)</f>
        <v>273960.4</v>
      </c>
      <c r="EI14" s="39">
        <f t="shared" si="63"/>
        <v>177882.2</v>
      </c>
      <c r="EJ14" s="39">
        <f t="shared" si="63"/>
        <v>177221.2</v>
      </c>
      <c r="EK14" s="35">
        <f t="shared" si="43"/>
        <v>64.69</v>
      </c>
      <c r="EL14" s="35">
        <f t="shared" si="44"/>
        <v>99.63</v>
      </c>
      <c r="EM14" s="55">
        <f>SUM(ER14+EW14+FB14)</f>
        <v>87852.2</v>
      </c>
      <c r="EN14" s="55">
        <f>SUM(ES14+EX14+FC14)</f>
        <v>47322.5</v>
      </c>
      <c r="EO14" s="55">
        <f>SUM(ET14+EY14+FD14)</f>
        <v>47322.5</v>
      </c>
      <c r="EP14" s="35">
        <f t="shared" si="47"/>
        <v>53.87</v>
      </c>
      <c r="EQ14" s="35">
        <f t="shared" si="48"/>
        <v>100</v>
      </c>
      <c r="ER14" s="35">
        <v>76493.2</v>
      </c>
      <c r="ES14" s="35">
        <v>46359.2</v>
      </c>
      <c r="ET14" s="35">
        <v>46359.2</v>
      </c>
      <c r="EU14" s="58">
        <f t="shared" si="49"/>
        <v>60.61</v>
      </c>
      <c r="EV14" s="56">
        <f t="shared" si="50"/>
        <v>100</v>
      </c>
      <c r="EW14" s="35"/>
      <c r="EX14" s="35"/>
      <c r="EY14" s="26"/>
      <c r="EZ14" s="57"/>
      <c r="FA14" s="57"/>
      <c r="FB14" s="35">
        <v>11359</v>
      </c>
      <c r="FC14" s="35">
        <v>963.3</v>
      </c>
      <c r="FD14" s="35">
        <v>963.3</v>
      </c>
      <c r="FE14" s="35">
        <f t="shared" si="53"/>
        <v>8.48</v>
      </c>
      <c r="FF14" s="35">
        <f t="shared" si="54"/>
        <v>100</v>
      </c>
      <c r="FG14" s="35">
        <v>27549.7</v>
      </c>
      <c r="FH14" s="35">
        <v>19563.2</v>
      </c>
      <c r="FI14" s="35">
        <v>19563.2</v>
      </c>
      <c r="FJ14" s="35">
        <f>IF(FG14=0," ",IF(FI14/FG14*100&gt;200,"cв.100",ROUND(FI14/FG14*100,2)))</f>
        <v>71.01</v>
      </c>
      <c r="FK14" s="59">
        <f t="shared" si="56"/>
        <v>100</v>
      </c>
      <c r="FL14" s="35">
        <v>153142.2</v>
      </c>
      <c r="FM14" s="35">
        <v>107684.6</v>
      </c>
      <c r="FN14" s="35">
        <v>107023.6</v>
      </c>
      <c r="FO14" s="60">
        <f t="shared" si="57"/>
        <v>69.89</v>
      </c>
      <c r="FP14" s="35">
        <f t="shared" si="58"/>
        <v>99.39</v>
      </c>
      <c r="FQ14" s="35">
        <v>5416.3</v>
      </c>
      <c r="FR14" s="35">
        <v>3311.9</v>
      </c>
      <c r="FS14" s="35">
        <v>3311.9</v>
      </c>
      <c r="FT14" s="60">
        <f t="shared" si="59"/>
        <v>61.15</v>
      </c>
      <c r="FU14" s="79">
        <f t="shared" si="60"/>
        <v>100</v>
      </c>
      <c r="FV14" s="57"/>
      <c r="FW14" s="57"/>
      <c r="FX14" s="57"/>
      <c r="FY14" s="57"/>
      <c r="FZ14" s="57"/>
      <c r="GA14" s="61"/>
      <c r="GB14" s="61"/>
      <c r="GC14" s="61"/>
      <c r="GD14" s="94" t="str">
        <f>IF(GA14=0," ",IF(GC14/GA14*100&gt;200,"cв.100",ROUND(GC14/GA14*100,2)))</f>
        <v> </v>
      </c>
      <c r="GE14" s="101"/>
      <c r="GF14" s="101"/>
      <c r="GG14" s="101"/>
      <c r="GH14" s="101"/>
      <c r="GI14" s="101"/>
    </row>
    <row r="15" spans="1:191" ht="24.75" customHeight="1" thickBot="1">
      <c r="A15" s="40"/>
      <c r="B15" s="41" t="s">
        <v>40</v>
      </c>
      <c r="C15" s="26">
        <f>SUM(H15+EH15+FX15+GA15)</f>
        <v>334994.5</v>
      </c>
      <c r="D15" s="26">
        <f>SUM(I15+EI15+FX15+GB15)</f>
        <v>218908.6</v>
      </c>
      <c r="E15" s="26">
        <f>SUM(J15+EJ15+FY15+GC15)</f>
        <v>223574</v>
      </c>
      <c r="F15" s="28">
        <f t="shared" si="1"/>
        <v>66.74</v>
      </c>
      <c r="G15" s="28">
        <f t="shared" si="2"/>
        <v>102.13</v>
      </c>
      <c r="H15" s="42">
        <f>SUM(H13+H14)</f>
        <v>44975.899999999994</v>
      </c>
      <c r="I15" s="42">
        <f>SUM(I13:I14)</f>
        <v>26863.1</v>
      </c>
      <c r="J15" s="27">
        <f>SUM(J13:J14)</f>
        <v>32189.5</v>
      </c>
      <c r="K15" s="28">
        <f t="shared" si="4"/>
        <v>71.57</v>
      </c>
      <c r="L15" s="26">
        <f>IF(I15=0," ",IF(J15/I15*100&gt;200,"cв.100",ROUND(J15/I15*100,2)))</f>
        <v>119.83</v>
      </c>
      <c r="M15" s="42">
        <f>SUM(M13:M14)</f>
        <v>40018.299999999996</v>
      </c>
      <c r="N15" s="42">
        <f>SUM(N13:N14)</f>
        <v>24791</v>
      </c>
      <c r="O15" s="26">
        <f>SUM(O13:O14)</f>
        <v>29246.4</v>
      </c>
      <c r="P15" s="28">
        <f t="shared" si="7"/>
        <v>73.08</v>
      </c>
      <c r="Q15" s="28">
        <f t="shared" si="8"/>
        <v>117.97</v>
      </c>
      <c r="R15" s="42">
        <f>SUM(R13:R14)</f>
        <v>13456</v>
      </c>
      <c r="S15" s="42">
        <f>SUM(S13:S14)</f>
        <v>8027.1</v>
      </c>
      <c r="T15" s="42">
        <f>SUM(T13:T14)</f>
        <v>8096.099999999999</v>
      </c>
      <c r="U15" s="28">
        <f t="shared" si="9"/>
        <v>60.17</v>
      </c>
      <c r="V15" s="28">
        <f t="shared" si="10"/>
        <v>100.86</v>
      </c>
      <c r="W15" s="42">
        <f>SUM(W13:W14)</f>
        <v>6791.200000000001</v>
      </c>
      <c r="X15" s="42">
        <f>SUM(X13:X14)</f>
        <v>4370.2</v>
      </c>
      <c r="Y15" s="42">
        <f>SUM(Y13:Y14)</f>
        <v>4376.099999999999</v>
      </c>
      <c r="Z15" s="28">
        <f t="shared" si="11"/>
        <v>64.44</v>
      </c>
      <c r="AA15" s="51">
        <f t="shared" si="12"/>
        <v>100.14</v>
      </c>
      <c r="AB15" s="71">
        <f>AB14</f>
        <v>424</v>
      </c>
      <c r="AC15" s="72">
        <f>AC14+AC13</f>
        <v>298</v>
      </c>
      <c r="AD15" s="72">
        <f>AD14+AD13</f>
        <v>299.4</v>
      </c>
      <c r="AE15" s="74">
        <f>IF(AB15=0," ",IF(AD15/AB15*100&gt;200,"cв.100",ROUND(AD15/AB15*100,2)))</f>
        <v>70.61</v>
      </c>
      <c r="AF15" s="73">
        <f>IF(AC15=0," ",IF(AD15/AC15*100&gt;200,"cв.100",ROUND(AD15/AC15*100,2)))</f>
        <v>100.47</v>
      </c>
      <c r="AG15" s="70">
        <f>SUM(AG7:AG14)</f>
        <v>354</v>
      </c>
      <c r="AH15" s="42">
        <f>SUM(AH7:AH14)</f>
        <v>354</v>
      </c>
      <c r="AI15" s="42">
        <f>SUM(AI7:AI14)</f>
        <v>390.6</v>
      </c>
      <c r="AJ15" s="28">
        <f t="shared" si="13"/>
        <v>110.34</v>
      </c>
      <c r="AK15" s="28">
        <f t="shared" si="14"/>
        <v>110.34</v>
      </c>
      <c r="AL15" s="42">
        <f>SUM(AL13:AL14)</f>
        <v>3007.4</v>
      </c>
      <c r="AM15" s="42">
        <f>SUM(AM13:AM14)</f>
        <v>3000.4</v>
      </c>
      <c r="AN15" s="42">
        <f>SUM(AN13:AN14)</f>
        <v>6611.4</v>
      </c>
      <c r="AO15" s="28" t="str">
        <f t="shared" si="15"/>
        <v>cв.100</v>
      </c>
      <c r="AP15" s="28" t="str">
        <f t="shared" si="16"/>
        <v>cв.100</v>
      </c>
      <c r="AQ15" s="28"/>
      <c r="AR15" s="28"/>
      <c r="AS15" s="28">
        <f>AS14+AS13</f>
        <v>630.6</v>
      </c>
      <c r="AT15" s="28"/>
      <c r="AU15" s="28"/>
      <c r="AV15" s="42">
        <f>SUM(AV13:AV14)</f>
        <v>1197</v>
      </c>
      <c r="AW15" s="42">
        <f>SUM(AW13:AW14)</f>
        <v>143</v>
      </c>
      <c r="AX15" s="42">
        <f>SUM(AX13:AX14)</f>
        <v>152.7</v>
      </c>
      <c r="AY15" s="28">
        <f t="shared" si="17"/>
        <v>12.76</v>
      </c>
      <c r="AZ15" s="28">
        <f t="shared" si="18"/>
        <v>106.78</v>
      </c>
      <c r="BA15" s="42">
        <f>SUM(BA13:BA14)</f>
        <v>13765.7</v>
      </c>
      <c r="BB15" s="42">
        <f>SUM(BB13:BB14)</f>
        <v>8042.5</v>
      </c>
      <c r="BC15" s="42">
        <f>SUM(BC13:BC14)</f>
        <v>8067.3</v>
      </c>
      <c r="BD15" s="28">
        <f t="shared" si="19"/>
        <v>58.6</v>
      </c>
      <c r="BE15" s="28">
        <f t="shared" si="20"/>
        <v>100.31</v>
      </c>
      <c r="BF15" s="42">
        <f>SUM(BF13:BF14)</f>
        <v>697</v>
      </c>
      <c r="BG15" s="42">
        <f>SUM(BG13:BG14)</f>
        <v>458.8</v>
      </c>
      <c r="BH15" s="42">
        <f>SUM(BH13:BH14)</f>
        <v>520.7</v>
      </c>
      <c r="BI15" s="28">
        <f t="shared" si="21"/>
        <v>74.71</v>
      </c>
      <c r="BJ15" s="28">
        <f t="shared" si="22"/>
        <v>113.49</v>
      </c>
      <c r="BK15" s="42">
        <f>SUM(BK13:BK14)</f>
        <v>326</v>
      </c>
      <c r="BL15" s="42">
        <f>SUM(BL13:BL14)</f>
        <v>97</v>
      </c>
      <c r="BM15" s="42">
        <f>SUM(BM13:BM14)</f>
        <v>102.9</v>
      </c>
      <c r="BN15" s="28">
        <f>IF(BK15=0," ",IF(BM15/BK15*100&gt;200,"cв.100",ROUND(BM15/BK15*100,2)))</f>
        <v>31.56</v>
      </c>
      <c r="BO15" s="28">
        <f>IF(BL15=0," ",IF(BM15/BL15*100&gt;200,"cв.100",ROUND(BM15/BL15*100,2)))</f>
        <v>106.08</v>
      </c>
      <c r="BP15" s="42"/>
      <c r="BQ15" s="42"/>
      <c r="BR15" s="28">
        <f>BR14</f>
        <v>-1.4</v>
      </c>
      <c r="BS15" s="28" t="str">
        <f t="shared" si="23"/>
        <v> </v>
      </c>
      <c r="BT15" s="28" t="str">
        <f t="shared" si="24"/>
        <v> </v>
      </c>
      <c r="BU15" s="42">
        <f>SUM(BU13:BU14)</f>
        <v>4957.6</v>
      </c>
      <c r="BV15" s="42">
        <f>SUM(BV13:BV14)</f>
        <v>2072.1</v>
      </c>
      <c r="BW15" s="28">
        <f>SUM(BW13:BW14)</f>
        <v>2943.1</v>
      </c>
      <c r="BX15" s="28">
        <f t="shared" si="26"/>
        <v>59.37</v>
      </c>
      <c r="BY15" s="28">
        <f t="shared" si="27"/>
        <v>142.03</v>
      </c>
      <c r="BZ15" s="42">
        <f>SUM(BZ13:BZ14)</f>
        <v>3539.5</v>
      </c>
      <c r="CA15" s="42">
        <f>SUM(CA13:CA14)</f>
        <v>1882.9</v>
      </c>
      <c r="CB15" s="42">
        <f>SUM(CB13:CB14)</f>
        <v>1898.3</v>
      </c>
      <c r="CC15" s="28">
        <f t="shared" si="30"/>
        <v>53.63</v>
      </c>
      <c r="CD15" s="28">
        <f t="shared" si="31"/>
        <v>100.82</v>
      </c>
      <c r="CE15" s="28">
        <f>SUM(CE13:CE14)</f>
        <v>2554.7</v>
      </c>
      <c r="CF15" s="28">
        <f>SUM(CF13:CF14)</f>
        <v>1391.7</v>
      </c>
      <c r="CG15" s="28">
        <f>SUM(CG13:CG14)</f>
        <v>1392.6</v>
      </c>
      <c r="CH15" s="26">
        <f>IF(CE15=0," ",IF(CG15/CE15*100&gt;200,"cв.100",ROUND(CG15/CE15*100,2)))</f>
        <v>54.51</v>
      </c>
      <c r="CI15" s="26">
        <f t="shared" si="33"/>
        <v>100.06</v>
      </c>
      <c r="CJ15" s="28">
        <f>SUM(CJ13:CJ14)</f>
        <v>326.5</v>
      </c>
      <c r="CK15" s="28">
        <f>SUM(CK13:CK14)</f>
        <v>172.8</v>
      </c>
      <c r="CL15" s="28">
        <f>SUM(CL13:CL14)</f>
        <v>173.9</v>
      </c>
      <c r="CM15" s="26">
        <f t="shared" si="34"/>
        <v>53.26</v>
      </c>
      <c r="CN15" s="26">
        <f t="shared" si="35"/>
        <v>100.64</v>
      </c>
      <c r="CO15" s="26">
        <f>CO14+CO13</f>
        <v>129.6</v>
      </c>
      <c r="CP15" s="26">
        <f>CP14+CP13</f>
        <v>48</v>
      </c>
      <c r="CQ15" s="26">
        <f>CQ14+CQ13</f>
        <v>48.6</v>
      </c>
      <c r="CR15" s="26">
        <f>IF(CO15=0," ",IF(CQ15/CO15*100&gt;200,"cв.100",ROUND(CQ15/CO15*100,2)))</f>
        <v>37.5</v>
      </c>
      <c r="CS15" s="26">
        <f>IF(CP15=0," ",IF(CQ15/CP15*100&gt;200,"cв.100",ROUND(CQ15/CP15*100,2)))</f>
        <v>101.25</v>
      </c>
      <c r="CT15" s="28">
        <f>SUM(CT13:CT14)</f>
        <v>528.7</v>
      </c>
      <c r="CU15" s="28">
        <f>SUM(CU13:CU14)</f>
        <v>270.4</v>
      </c>
      <c r="CV15" s="28">
        <f>SUM(CV13:CV14)</f>
        <v>283.20000000000005</v>
      </c>
      <c r="CW15" s="26">
        <f>IF(CT15=0," ",IF(CV15/CT15*100&gt;200,"cв.100",ROUND(CV15/CT15*100,2)))</f>
        <v>53.57</v>
      </c>
      <c r="CX15" s="26">
        <f>IF(CU15=0," ",IF(CV15/CU15*100&gt;200,"cв.100",ROUND(CV15/CU15*100,2)))</f>
        <v>104.73</v>
      </c>
      <c r="CY15" s="42">
        <f>SUM(CY7:CY14)</f>
        <v>0</v>
      </c>
      <c r="CZ15" s="42">
        <f>SUM(CZ7:CZ14)</f>
        <v>0</v>
      </c>
      <c r="DA15" s="42">
        <f>SUM(DA7:DA14)</f>
        <v>2.2</v>
      </c>
      <c r="DB15" s="28" t="str">
        <f t="shared" si="36"/>
        <v> </v>
      </c>
      <c r="DC15" s="51" t="str">
        <f t="shared" si="37"/>
        <v> </v>
      </c>
      <c r="DD15" s="75">
        <f>DD14+DD13</f>
        <v>182.1</v>
      </c>
      <c r="DE15" s="75">
        <f>DE14+DE13</f>
        <v>93</v>
      </c>
      <c r="DF15" s="75">
        <f>DF14+DF13</f>
        <v>219.6</v>
      </c>
      <c r="DG15" s="69">
        <f>IF(DD15=0," ",IF(DF15/DD15*100&gt;200,"cв.100",ROUND(DF15/DD15*100,2)))</f>
        <v>120.59</v>
      </c>
      <c r="DH15" s="69" t="str">
        <f>IF(DE15=0," ",IF(DF15/DE15*100&gt;200,"cв.100",ROUND(DF15/DE15*100,2)))</f>
        <v>cв.100</v>
      </c>
      <c r="DI15" s="63">
        <f>SUM(DI13:DI14)</f>
        <v>1171.4</v>
      </c>
      <c r="DJ15" s="63">
        <f>SUM(DJ13:DJ14)</f>
        <v>70</v>
      </c>
      <c r="DK15" s="63">
        <f>SUM(DK13:DK14)</f>
        <v>688.2</v>
      </c>
      <c r="DL15" s="64">
        <f t="shared" si="38"/>
        <v>58.75</v>
      </c>
      <c r="DM15" s="64" t="str">
        <f t="shared" si="39"/>
        <v>cв.100</v>
      </c>
      <c r="DN15" s="64">
        <f>SUM(DN13:DN14)</f>
        <v>70</v>
      </c>
      <c r="DO15" s="64">
        <f>SUM(DO13:DO14)</f>
        <v>70</v>
      </c>
      <c r="DP15" s="64">
        <f>SUM(DP13:DP14)</f>
        <v>688.2</v>
      </c>
      <c r="DQ15" s="65" t="str">
        <f>IF(DN15=0," ",IF(DP15/DN15*100&gt;200,"cв.100",ROUND(DP15/DN15*100,2)))</f>
        <v>cв.100</v>
      </c>
      <c r="DR15" s="64" t="str">
        <f>IF(DO15=0," ",IF(DP15/DO15*100&gt;200,"cв.100",ROUND(DP15/DO15*100,2)))</f>
        <v>cв.100</v>
      </c>
      <c r="DS15" s="64">
        <f>SUM(DS13:DS14)</f>
        <v>1101.4</v>
      </c>
      <c r="DT15" s="64">
        <f>SUM(DT13:DT14)</f>
        <v>0</v>
      </c>
      <c r="DU15" s="64">
        <f>SUM(DU13:DU14)</f>
        <v>0</v>
      </c>
      <c r="DV15" s="64">
        <f>SUM(DV13:DV14)</f>
        <v>0</v>
      </c>
      <c r="DW15" s="65" t="str">
        <f>IF(DT15=0," ",IF(DU15/DT15*100&gt;200,"cв.100",ROUND(DU15/DT15*100,2)))</f>
        <v> </v>
      </c>
      <c r="DX15" s="63">
        <f>SUM(DX13+DX14)</f>
        <v>64.6</v>
      </c>
      <c r="DY15" s="63">
        <f>SUM(DY13+DY14)</f>
        <v>26.200000000000003</v>
      </c>
      <c r="DZ15" s="63">
        <f>SUM(DZ13+DZ14)</f>
        <v>134.79999999999998</v>
      </c>
      <c r="EA15" s="64" t="str">
        <f t="shared" si="40"/>
        <v>cв.100</v>
      </c>
      <c r="EB15" s="64" t="str">
        <f t="shared" si="41"/>
        <v>cв.100</v>
      </c>
      <c r="EC15" s="64"/>
      <c r="ED15" s="64"/>
      <c r="EE15" s="63">
        <f>SUM(EE13+EE14)</f>
        <v>0</v>
      </c>
      <c r="EF15" s="64"/>
      <c r="EG15" s="81"/>
      <c r="EH15" s="66">
        <f>SUM(EM15+FL15+FG15+FQ15+GE15)</f>
        <v>290018.60000000003</v>
      </c>
      <c r="EI15" s="66">
        <f t="shared" si="63"/>
        <v>192045.5</v>
      </c>
      <c r="EJ15" s="66">
        <f t="shared" si="63"/>
        <v>191384.5</v>
      </c>
      <c r="EK15" s="64">
        <f t="shared" si="43"/>
        <v>65.99</v>
      </c>
      <c r="EL15" s="64">
        <f t="shared" si="44"/>
        <v>99.66</v>
      </c>
      <c r="EM15" s="63">
        <f>SUM(EM14)</f>
        <v>87852.2</v>
      </c>
      <c r="EN15" s="63">
        <f>SUM(EN14)</f>
        <v>47322.5</v>
      </c>
      <c r="EO15" s="63">
        <f>SUM(EO14)</f>
        <v>47322.5</v>
      </c>
      <c r="EP15" s="64">
        <f>IF(EM15=0," ",IF(EO15/EM15*100&gt;200,"cв.100",ROUND(EO15/EM15*100,2)))</f>
        <v>53.87</v>
      </c>
      <c r="EQ15" s="64">
        <f t="shared" si="48"/>
        <v>100</v>
      </c>
      <c r="ER15" s="64">
        <f>SUM(ER14)</f>
        <v>76493.2</v>
      </c>
      <c r="ES15" s="64">
        <f>SUM(ES14)</f>
        <v>46359.2</v>
      </c>
      <c r="ET15" s="64">
        <f>SUM(ET14)</f>
        <v>46359.2</v>
      </c>
      <c r="EU15" s="68">
        <f t="shared" si="49"/>
        <v>60.61</v>
      </c>
      <c r="EV15" s="69">
        <f t="shared" si="50"/>
        <v>100</v>
      </c>
      <c r="EW15" s="64">
        <f>SUM(EW13:EW14)</f>
        <v>2225</v>
      </c>
      <c r="EX15" s="64">
        <f>SUM(EX13:EX14)</f>
        <v>1483.4</v>
      </c>
      <c r="EY15" s="64">
        <f>SUM(EY13:EY14)</f>
        <v>1483.4</v>
      </c>
      <c r="EZ15" s="68">
        <f>IF(EW15=0," ",IF(EY15/EW15*100&gt;200,"cв.100",ROUND(EY15/EW15*100,2)))</f>
        <v>66.67</v>
      </c>
      <c r="FA15" s="69">
        <f>IF(EX15=0," ",IF(EY15/EX15*100&gt;200,"cв.100",ROUND(EY15/EX15*100,2)))</f>
        <v>100</v>
      </c>
      <c r="FB15" s="63">
        <f>SUM(FB14)</f>
        <v>11359</v>
      </c>
      <c r="FC15" s="63">
        <f>SUM(FC14)</f>
        <v>963.3</v>
      </c>
      <c r="FD15" s="63">
        <f>SUM(FD14)</f>
        <v>963.3</v>
      </c>
      <c r="FE15" s="64">
        <f t="shared" si="53"/>
        <v>8.48</v>
      </c>
      <c r="FF15" s="64">
        <f t="shared" si="54"/>
        <v>100</v>
      </c>
      <c r="FG15" s="63">
        <f>SUM(FG13+FG14)</f>
        <v>43407.9</v>
      </c>
      <c r="FH15" s="63">
        <f>SUM(FH13+FH14)</f>
        <v>33726.5</v>
      </c>
      <c r="FI15" s="63">
        <f>SUM(FI13+FI14)</f>
        <v>33726.5</v>
      </c>
      <c r="FJ15" s="64">
        <f>IF(FG15=0," ",IF(FI15/FG15*100&gt;200,"cв.100",ROUND(FI15/FG15*100,2)))</f>
        <v>77.7</v>
      </c>
      <c r="FK15" s="64">
        <f t="shared" si="56"/>
        <v>100</v>
      </c>
      <c r="FL15" s="63">
        <f>SUM(FL14)</f>
        <v>153142.2</v>
      </c>
      <c r="FM15" s="63">
        <f>SUM(FM14)</f>
        <v>107684.6</v>
      </c>
      <c r="FN15" s="63">
        <f>SUM(FN14)</f>
        <v>107023.6</v>
      </c>
      <c r="FO15" s="81">
        <f t="shared" si="57"/>
        <v>69.89</v>
      </c>
      <c r="FP15" s="64">
        <f t="shared" si="58"/>
        <v>99.39</v>
      </c>
      <c r="FQ15" s="63">
        <f>SUM(FQ14)</f>
        <v>5416.3</v>
      </c>
      <c r="FR15" s="63">
        <f>SUM(FR14)</f>
        <v>3311.9</v>
      </c>
      <c r="FS15" s="63">
        <f>SUM(FS14)</f>
        <v>3311.9</v>
      </c>
      <c r="FT15" s="72">
        <f t="shared" si="59"/>
        <v>61.15</v>
      </c>
      <c r="FU15" s="64">
        <f t="shared" si="60"/>
        <v>100</v>
      </c>
      <c r="FV15" s="82"/>
      <c r="FW15" s="67"/>
      <c r="FX15" s="67"/>
      <c r="FY15" s="62"/>
      <c r="FZ15" s="64"/>
      <c r="GA15" s="67">
        <f>SUM(GA14)</f>
        <v>0</v>
      </c>
      <c r="GB15" s="67">
        <f>SUM(GB14)</f>
        <v>0</v>
      </c>
      <c r="GC15" s="67">
        <f>SUM(GC14)</f>
        <v>0</v>
      </c>
      <c r="GD15" s="95" t="str">
        <f>IF(GA15=0," ",IF(GC15/GA15*100&gt;200,"cв.100",ROUND(GC15/GA15*100,2)))</f>
        <v> </v>
      </c>
      <c r="GE15" s="104">
        <f>GE13</f>
        <v>200</v>
      </c>
      <c r="GF15" s="98"/>
      <c r="GG15" s="98"/>
      <c r="GH15" s="98"/>
      <c r="GI15" s="99"/>
    </row>
    <row r="16" ht="12.75">
      <c r="EH16" t="s">
        <v>44</v>
      </c>
    </row>
    <row r="19" ht="12.75">
      <c r="FG19" t="s">
        <v>51</v>
      </c>
    </row>
    <row r="21" ht="12.75">
      <c r="FR21" t="s">
        <v>51</v>
      </c>
    </row>
  </sheetData>
  <sheetProtection selectLockedCells="1" selectUnlockedCells="1"/>
  <mergeCells count="42">
    <mergeCell ref="GE5:GI5"/>
    <mergeCell ref="FL5:FP5"/>
    <mergeCell ref="EW5:FA5"/>
    <mergeCell ref="BU5:BY5"/>
    <mergeCell ref="BZ5:CD5"/>
    <mergeCell ref="ER5:EV5"/>
    <mergeCell ref="FB5:FF5"/>
    <mergeCell ref="CE5:CI5"/>
    <mergeCell ref="FQ5:FU5"/>
    <mergeCell ref="CO5:CS5"/>
    <mergeCell ref="A2:Q2"/>
    <mergeCell ref="C3:M3"/>
    <mergeCell ref="W5:AA5"/>
    <mergeCell ref="AG5:AK5"/>
    <mergeCell ref="AL5:AP5"/>
    <mergeCell ref="M5:Q5"/>
    <mergeCell ref="GA5:GD5"/>
    <mergeCell ref="EC5:EG5"/>
    <mergeCell ref="EH5:EL5"/>
    <mergeCell ref="EM5:EQ5"/>
    <mergeCell ref="BP5:BT5"/>
    <mergeCell ref="DX5:EB5"/>
    <mergeCell ref="DS5:DW5"/>
    <mergeCell ref="FV5:FZ5"/>
    <mergeCell ref="FG5:FK5"/>
    <mergeCell ref="BF5:BJ5"/>
    <mergeCell ref="DI5:DM5"/>
    <mergeCell ref="DN5:DR5"/>
    <mergeCell ref="DD5:DH5"/>
    <mergeCell ref="BK5:BO5"/>
    <mergeCell ref="CY5:DC5"/>
    <mergeCell ref="CJ5:CN5"/>
    <mergeCell ref="AQ5:AU5"/>
    <mergeCell ref="CT5:CX5"/>
    <mergeCell ref="A5:A6"/>
    <mergeCell ref="AV5:AZ5"/>
    <mergeCell ref="R5:V5"/>
    <mergeCell ref="BA5:BE5"/>
    <mergeCell ref="B5:B6"/>
    <mergeCell ref="H5:L5"/>
    <mergeCell ref="C5:G5"/>
    <mergeCell ref="AB5:AF5"/>
  </mergeCell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Budjet_Ura</dc:creator>
  <cp:keywords/>
  <dc:description/>
  <cp:lastModifiedBy>Управление финансов</cp:lastModifiedBy>
  <cp:lastPrinted>2021-09-07T12:29:08Z</cp:lastPrinted>
  <dcterms:created xsi:type="dcterms:W3CDTF">2007-02-19T13:03:31Z</dcterms:created>
  <dcterms:modified xsi:type="dcterms:W3CDTF">2021-09-07T13:24:53Z</dcterms:modified>
  <cp:category/>
  <cp:version/>
  <cp:contentType/>
  <cp:contentStatus/>
  <cp:revision>71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D:\WORK\G_2008\февр\raioni__06.xls</vt:lpwstr>
  </property>
  <property fmtid="{D5CDD505-2E9C-101B-9397-08002B2CF9AE}" pid="3" name="PlanningSheetType">
    <vt:lpwstr>0</vt:lpwstr>
  </property>
</Properties>
</file>