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15480" windowHeight="8190"/>
  </bookViews>
  <sheets>
    <sheet name="01.10.2019" sheetId="1" r:id="rId1"/>
  </sheets>
  <definedNames>
    <definedName name="Excel_BuiltIn__FilterDatabase" localSheetId="0">'01.10.2019'!$A$5:$E$5</definedName>
    <definedName name="_xlnm.Print_Titles" localSheetId="0">'01.10.2019'!$5:$5</definedName>
  </definedNames>
  <calcPr calcId="124519"/>
</workbook>
</file>

<file path=xl/calcChain.xml><?xml version="1.0" encoding="utf-8"?>
<calcChain xmlns="http://schemas.openxmlformats.org/spreadsheetml/2006/main">
  <c r="C166" i="1"/>
  <c r="D166"/>
  <c r="D152"/>
  <c r="E6"/>
  <c r="E19"/>
  <c r="E49"/>
  <c r="C174"/>
  <c r="E62"/>
  <c r="G54"/>
  <c r="F54"/>
  <c r="D62"/>
  <c r="G99"/>
  <c r="F95"/>
  <c r="G95"/>
  <c r="C175"/>
  <c r="G103"/>
  <c r="G96"/>
  <c r="F96"/>
  <c r="G59"/>
  <c r="F59"/>
  <c r="G58"/>
  <c r="F58"/>
  <c r="G50"/>
  <c r="F50"/>
  <c r="D49"/>
  <c r="G49" s="1"/>
  <c r="D126"/>
  <c r="F91"/>
  <c r="G91"/>
  <c r="G72"/>
  <c r="G28"/>
  <c r="C52"/>
  <c r="E27"/>
  <c r="G94"/>
  <c r="F94"/>
  <c r="E52"/>
  <c r="D52"/>
  <c r="D51" s="1"/>
  <c r="D48" s="1"/>
  <c r="C62"/>
  <c r="C60" s="1"/>
  <c r="G98"/>
  <c r="F77"/>
  <c r="G77"/>
  <c r="F74"/>
  <c r="G74"/>
  <c r="F69"/>
  <c r="G69"/>
  <c r="G63"/>
  <c r="G65"/>
  <c r="F63"/>
  <c r="F65"/>
  <c r="D154"/>
  <c r="G107"/>
  <c r="F107"/>
  <c r="F106"/>
  <c r="G106"/>
  <c r="G101"/>
  <c r="F90"/>
  <c r="G90"/>
  <c r="G80"/>
  <c r="F56"/>
  <c r="G56"/>
  <c r="G53"/>
  <c r="G55"/>
  <c r="F53"/>
  <c r="F55"/>
  <c r="G52"/>
  <c r="E51"/>
  <c r="E48" s="1"/>
  <c r="D29"/>
  <c r="E60"/>
  <c r="D60"/>
  <c r="D113"/>
  <c r="E113"/>
  <c r="C113"/>
  <c r="C49"/>
  <c r="F49" s="1"/>
  <c r="C51"/>
  <c r="F51" s="1"/>
  <c r="D22"/>
  <c r="D27"/>
  <c r="C22"/>
  <c r="E169"/>
  <c r="E108"/>
  <c r="D108"/>
  <c r="C108"/>
  <c r="D161"/>
  <c r="D118"/>
  <c r="D31"/>
  <c r="G27" l="1"/>
  <c r="G48"/>
  <c r="G51"/>
  <c r="F52"/>
  <c r="E10"/>
  <c r="E22"/>
  <c r="D15"/>
  <c r="G121"/>
  <c r="F121"/>
  <c r="D112"/>
  <c r="C112"/>
  <c r="F72"/>
  <c r="F81"/>
  <c r="G81"/>
  <c r="D38"/>
  <c r="E112" l="1"/>
  <c r="E111" s="1"/>
  <c r="D37" l="1"/>
  <c r="F105"/>
  <c r="G105"/>
  <c r="G102"/>
  <c r="F47"/>
  <c r="G30"/>
  <c r="G24"/>
  <c r="F70"/>
  <c r="F71"/>
  <c r="G71"/>
  <c r="F103"/>
  <c r="F101"/>
  <c r="G70"/>
  <c r="F99"/>
  <c r="C111"/>
  <c r="D111"/>
  <c r="C154"/>
  <c r="C128"/>
  <c r="C126"/>
  <c r="C118"/>
  <c r="D169"/>
  <c r="D175"/>
  <c r="D174" s="1"/>
  <c r="D167"/>
  <c r="C152"/>
  <c r="C130"/>
  <c r="D130"/>
  <c r="C161"/>
  <c r="C150"/>
  <c r="D144"/>
  <c r="C144"/>
  <c r="C142"/>
  <c r="D136"/>
  <c r="C136"/>
  <c r="C134"/>
  <c r="D150"/>
  <c r="G123"/>
  <c r="F123"/>
  <c r="E31"/>
  <c r="G31" s="1"/>
  <c r="C31"/>
  <c r="E172"/>
  <c r="E126"/>
  <c r="G40"/>
  <c r="G42"/>
  <c r="G43"/>
  <c r="G44"/>
  <c r="G46"/>
  <c r="G47"/>
  <c r="F40"/>
  <c r="F42"/>
  <c r="F43"/>
  <c r="F44"/>
  <c r="F46"/>
  <c r="E38"/>
  <c r="C7"/>
  <c r="D7"/>
  <c r="E7"/>
  <c r="G7"/>
  <c r="F8"/>
  <c r="G8"/>
  <c r="F9"/>
  <c r="G9"/>
  <c r="C10"/>
  <c r="D10"/>
  <c r="G10"/>
  <c r="F11"/>
  <c r="G11"/>
  <c r="F12"/>
  <c r="G12"/>
  <c r="C15"/>
  <c r="E15"/>
  <c r="F15"/>
  <c r="G15"/>
  <c r="F16"/>
  <c r="G16"/>
  <c r="F18"/>
  <c r="G18"/>
  <c r="C21"/>
  <c r="D21"/>
  <c r="E21"/>
  <c r="G22"/>
  <c r="F23"/>
  <c r="G23"/>
  <c r="F24"/>
  <c r="F26"/>
  <c r="G26"/>
  <c r="C27"/>
  <c r="F28"/>
  <c r="C29"/>
  <c r="E29"/>
  <c r="F29" s="1"/>
  <c r="F30"/>
  <c r="F31"/>
  <c r="F33"/>
  <c r="G33"/>
  <c r="F34"/>
  <c r="G34"/>
  <c r="C38"/>
  <c r="F39"/>
  <c r="G39"/>
  <c r="C45"/>
  <c r="C41" s="1"/>
  <c r="D45"/>
  <c r="D41"/>
  <c r="E45"/>
  <c r="E41" s="1"/>
  <c r="C48"/>
  <c r="F48" s="1"/>
  <c r="F61"/>
  <c r="G61"/>
  <c r="G62"/>
  <c r="F66"/>
  <c r="G66"/>
  <c r="F67"/>
  <c r="G67"/>
  <c r="F68"/>
  <c r="G68"/>
  <c r="F73"/>
  <c r="G73"/>
  <c r="F75"/>
  <c r="G75"/>
  <c r="F76"/>
  <c r="G76"/>
  <c r="F78"/>
  <c r="G78"/>
  <c r="F79"/>
  <c r="G79"/>
  <c r="F80"/>
  <c r="F82"/>
  <c r="G82"/>
  <c r="F83"/>
  <c r="G83"/>
  <c r="F84"/>
  <c r="G84"/>
  <c r="F85"/>
  <c r="G85"/>
  <c r="F86"/>
  <c r="G86"/>
  <c r="F87"/>
  <c r="G87"/>
  <c r="F88"/>
  <c r="G88"/>
  <c r="F89"/>
  <c r="G89"/>
  <c r="F92"/>
  <c r="G92"/>
  <c r="F97"/>
  <c r="G97"/>
  <c r="F98"/>
  <c r="F100"/>
  <c r="G100"/>
  <c r="F102"/>
  <c r="F104"/>
  <c r="G104"/>
  <c r="F113"/>
  <c r="G113"/>
  <c r="F114"/>
  <c r="G114"/>
  <c r="F115"/>
  <c r="G115"/>
  <c r="E118"/>
  <c r="F120"/>
  <c r="G120"/>
  <c r="F122"/>
  <c r="G122"/>
  <c r="F124"/>
  <c r="G124"/>
  <c r="F125"/>
  <c r="G125"/>
  <c r="G126"/>
  <c r="F127"/>
  <c r="G127"/>
  <c r="D128"/>
  <c r="E128"/>
  <c r="F128" s="1"/>
  <c r="F129"/>
  <c r="G129"/>
  <c r="E130"/>
  <c r="F131"/>
  <c r="G131"/>
  <c r="F132"/>
  <c r="G132"/>
  <c r="F133"/>
  <c r="G133"/>
  <c r="D134"/>
  <c r="E134"/>
  <c r="F134" s="1"/>
  <c r="F135"/>
  <c r="G135"/>
  <c r="E136"/>
  <c r="F137"/>
  <c r="G137"/>
  <c r="F138"/>
  <c r="G138"/>
  <c r="F139"/>
  <c r="G139"/>
  <c r="F140"/>
  <c r="G140"/>
  <c r="F141"/>
  <c r="G141"/>
  <c r="D142"/>
  <c r="E142"/>
  <c r="F142" s="1"/>
  <c r="F143"/>
  <c r="G143"/>
  <c r="E144"/>
  <c r="F145"/>
  <c r="G145"/>
  <c r="F146"/>
  <c r="G146"/>
  <c r="F147"/>
  <c r="G147"/>
  <c r="F148"/>
  <c r="G148"/>
  <c r="F149"/>
  <c r="G149"/>
  <c r="E150"/>
  <c r="F150" s="1"/>
  <c r="F151"/>
  <c r="G151"/>
  <c r="E152"/>
  <c r="F153"/>
  <c r="E154"/>
  <c r="G154" s="1"/>
  <c r="F155"/>
  <c r="G155"/>
  <c r="F156"/>
  <c r="G156"/>
  <c r="E162"/>
  <c r="E164"/>
  <c r="C169"/>
  <c r="E166"/>
  <c r="E161" s="1"/>
  <c r="E171"/>
  <c r="C172"/>
  <c r="C171" s="1"/>
  <c r="D172"/>
  <c r="D171" s="1"/>
  <c r="E175"/>
  <c r="E174" s="1"/>
  <c r="F22"/>
  <c r="F7"/>
  <c r="F62"/>
  <c r="F154"/>
  <c r="F144"/>
  <c r="F112"/>
  <c r="G112"/>
  <c r="G111"/>
  <c r="F111"/>
  <c r="E160" l="1"/>
  <c r="C6"/>
  <c r="G128"/>
  <c r="D36"/>
  <c r="C37"/>
  <c r="C36" s="1"/>
  <c r="G144"/>
  <c r="G130"/>
  <c r="F38"/>
  <c r="F21"/>
  <c r="F10"/>
  <c r="E157"/>
  <c r="F126"/>
  <c r="F41"/>
  <c r="G41"/>
  <c r="F6"/>
  <c r="G21"/>
  <c r="D6"/>
  <c r="G6" s="1"/>
  <c r="G134"/>
  <c r="G45"/>
  <c r="G38"/>
  <c r="C157"/>
  <c r="F27"/>
  <c r="F45"/>
  <c r="F152"/>
  <c r="G136"/>
  <c r="F136"/>
  <c r="G150"/>
  <c r="F130"/>
  <c r="D157"/>
  <c r="F118"/>
  <c r="D160"/>
  <c r="E37"/>
  <c r="C160"/>
  <c r="G29"/>
  <c r="G142"/>
  <c r="G60"/>
  <c r="G118"/>
  <c r="F60"/>
  <c r="G157" l="1"/>
  <c r="F157"/>
  <c r="E36"/>
  <c r="E116" s="1"/>
  <c r="E159" s="1"/>
  <c r="G37"/>
  <c r="D116"/>
  <c r="G116" s="1"/>
  <c r="G36"/>
  <c r="F37"/>
  <c r="D159" l="1"/>
  <c r="C116"/>
  <c r="F36"/>
  <c r="C159" l="1"/>
  <c r="F116"/>
</calcChain>
</file>

<file path=xl/sharedStrings.xml><?xml version="1.0" encoding="utf-8"?>
<sst xmlns="http://schemas.openxmlformats.org/spreadsheetml/2006/main" count="350" uniqueCount="344">
  <si>
    <t>Сводка</t>
  </si>
  <si>
    <t>(тыс. рублей)</t>
  </si>
  <si>
    <t>Наименование показателя</t>
  </si>
  <si>
    <t>Код дохода по КД</t>
  </si>
  <si>
    <t>%   исполнения к году</t>
  </si>
  <si>
    <t>НАЛОГОВЫЕ И НЕНАЛОГОВЫЕ ДОХОДЫ</t>
  </si>
  <si>
    <t>000 1 00 00000 00 0000 000</t>
  </si>
  <si>
    <t>НАЛОГИ НА ПРИБЫЛЬ, ДОХОДЫ</t>
  </si>
  <si>
    <t>000 1 01 00000 00 0000 000</t>
  </si>
  <si>
    <t>Налог на доходы физических лиц</t>
  </si>
  <si>
    <t>000 1 01 02000 01 0000 110</t>
  </si>
  <si>
    <t>Акцизы по подакцизным товарам(продукции), производимым на территории Российской Федерации</t>
  </si>
  <si>
    <t>000 1 03 02000 01 0000 110</t>
  </si>
  <si>
    <t>НАЛОГИ НА СОВОКУПНЫЙ ДОХОД</t>
  </si>
  <si>
    <t>000 1 05 00000 00 0000 000</t>
  </si>
  <si>
    <t>Единый налог на вмененный доход для отдельных видов деятельности</t>
  </si>
  <si>
    <t>000 1 05 02000 02 0000 110</t>
  </si>
  <si>
    <t>Единый сельскохозяйственный налог</t>
  </si>
  <si>
    <t>000 1 05 03000 01 0000 110</t>
  </si>
  <si>
    <t>Налог, взимаем. в связи с применением патент.сист.налог</t>
  </si>
  <si>
    <t xml:space="preserve">000 1 05 04000 02 000 110 </t>
  </si>
  <si>
    <t>ГОСУДАРСТВЕННАЯ ПОШЛИНА</t>
  </si>
  <si>
    <t>000 1 08 00000 00 0000 000</t>
  </si>
  <si>
    <t>Государственная пошлина по делам , рассматриваемым в судах общей юрисдикции, мировыми судьями (за исключением Верховного Суда  Российской Федерации)</t>
  </si>
  <si>
    <t>000 1 08 03010 01 0000 110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</si>
  <si>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</si>
  <si>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000 1 08 06000 01 0000 110</t>
  </si>
  <si>
    <t>Государственная пошлина за государственную регистрацию, а также за совершение прочих юридически значимых действий</t>
  </si>
  <si>
    <t>000 1 08 07000 01 0000 110</t>
  </si>
  <si>
    <t>ДОХОДЫ ОТ ИСПОЛЬЗОВАНИЯ ИМУЩЕСТВА, НАХОДЯЩЕГОСЯ В ГОСУДАРСТВЕННОЙ И МУНИЦИПАЛЬНОЙ СОБСТВЕННОСТИ</t>
  </si>
  <si>
    <t>000 1 11 00000 00 0000 000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</si>
  <si>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автономных учреждений, а также имущества государственных и муниципальных унитарных предприят</t>
  </si>
  <si>
    <t>000 1 11 05000 00 0000 120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</si>
  <si>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</si>
  <si>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000 1 11 05010 00 0000 120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</si>
  <si>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автономных учреждений)</t>
  </si>
  <si>
    <t>000 1 11 05030 00 0000 120</t>
  </si>
  <si>
    <t>Прочие поступления от использования имущества, находящегося в собственности муниципальных районов(за исключением имущества муниципальных бюджетных и автономных учреждений.а также имущества муниципальных унитарных предприятий, в том числе казенных)</t>
  </si>
  <si>
    <t xml:space="preserve">000 1 11 09045 05 0000 120 </t>
  </si>
  <si>
    <t>ПЛАТЕЖИ ПРИ ПОЛЬЗОВАНИИ ПРИРОДНЫМИ РЕСУРСАМИ</t>
  </si>
  <si>
    <t>000 1 12 00000 00 0000 000</t>
  </si>
  <si>
    <t>Плата за негативное воздействие на окружающую среду</t>
  </si>
  <si>
    <t>000 1 12 01000 01 0000 120</t>
  </si>
  <si>
    <t>ДОХОДЫ ОТ ОКАЗАНИЯ ПЛАТНЫХ УСЛУГ(РАБОТ)И КОМПЕНСАЦИИ ЗАТРАТ ГОСУДАРСТВА</t>
  </si>
  <si>
    <t>000 1 13 0000 00 0000 000</t>
  </si>
  <si>
    <t>Прочие доходы от компенсации затрат бюджетов муниципальных районов</t>
  </si>
  <si>
    <t xml:space="preserve">000 1 13 02995 05 0000 130 </t>
  </si>
  <si>
    <t>ДОХОДЫ ОТ ПРОДАЖИ МАТЕРИАЛЬНЫХ И НЕМАТЕРИАЛЬНЫХ АКТИВОВ</t>
  </si>
  <si>
    <t>000 1 14 00000 00 0000 000</t>
  </si>
  <si>
    <t>000 1 14 06000 00 0000 430</t>
  </si>
  <si>
    <t>ШТРАФЫ, САНКЦИИ, ВОЗМЕЩЕНИЕ УЩЕРБА</t>
  </si>
  <si>
    <t>000 1 16 00000 00 0000 000</t>
  </si>
  <si>
    <t>ПРОЧИЕ НЕНАЛОГОВЫЕ ДОХОДЫ</t>
  </si>
  <si>
    <t>000 1 17 00000 00 0000 000</t>
  </si>
  <si>
    <t>БЕЗВОЗМЕЗДНЫЕ ПОСТУПЛЕНИЯ</t>
  </si>
  <si>
    <t>000 2 00 00000 00 0000 000</t>
  </si>
  <si>
    <t>БЕЗВОЗМЕЗДНЫЕ ПОСТУПЛЕНИЯ ОТ ДРУГИХ БЮДЖЕТОВ БЮДЖЕТНОЙ СИСТЕМЫ РОССИЙСКОЙ ФЕДЕРАЦИИ</t>
  </si>
  <si>
    <t>000 2 02 20000 00 0000 000</t>
  </si>
  <si>
    <t>Дотации бюджетам субъектов Российской Федерации и муниципальных образований</t>
  </si>
  <si>
    <t>Дотации бюджетам муниципальных районов на выравнивание бюджетной обеспеченности</t>
  </si>
  <si>
    <t>Дотации бюджетам муниципальных районов на поддержку мер по обеспечению сбалансированности бюджетов</t>
  </si>
  <si>
    <t>000 2 02 01003 05 0000 151</t>
  </si>
  <si>
    <t>Субсидии бюджетам субъектов Российской Федерации и муниципальных образований (межбюджетные субсидии)</t>
  </si>
  <si>
    <t>000 2 02 02000 00 0000 151</t>
  </si>
  <si>
    <t xml:space="preserve">Субсидии бюджетам на реализацию федеральных  целевых программ </t>
  </si>
  <si>
    <t>000 2 02 02051 00 0000 151</t>
  </si>
  <si>
    <t xml:space="preserve">Субсидии бюджетам муниципальных районов на реализацию федеральных  целевых программ </t>
  </si>
  <si>
    <t>000 2 02 02051 05 0000 151</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</si>
  <si>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</si>
  <si>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000 2 02 02215 00 0000 151</t>
  </si>
  <si>
    <t xml:space="preserve">Прочие субсидии </t>
  </si>
  <si>
    <t>000 2 02 02999 00 0000 151</t>
  </si>
  <si>
    <t>Прочие субсидии бюджетам муниципальных районов</t>
  </si>
  <si>
    <t>000 2 02 02999 05 0000 151</t>
  </si>
  <si>
    <t>Субсидии бюджетам бюджетной системы РФ (межбюджетные субсидии)</t>
  </si>
  <si>
    <t>Субсидии бюджетам муниципальных районов на реализацию федеральных целевых программ</t>
  </si>
  <si>
    <t>Субвенции бюджетам субъектов Российской Федерации и муниципальных образований</t>
  </si>
  <si>
    <t>Субвенции бюджетам  муниципальных районов на выполнение передаваемых полномочий субъектов  Российской Федерации  по предоставлению гражданам субсидий на оплату жилого помещения и коммунальных услуг</t>
  </si>
  <si>
    <t xml:space="preserve">Субвенции бюджетам  на выполнение передаваемых полномочий субъектов Российской Федерации </t>
  </si>
  <si>
    <t>Субвенции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</si>
  <si>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000 2 02 03090 05 0000 151</t>
  </si>
  <si>
    <t>Субвенции бюджетам муниципальных районов на администрирование расходов по  содержанию ребенка в семье опекуна и приемной семье, а также выплате возногражения, причитающегося приемному родителю</t>
  </si>
  <si>
    <t>Субвенции бюджетам муниципальных  районов на компенсацию части родительской платы за присмотр и уход за детьми в государственных и муниципальных образовательных организациях, реализующих  образовательную программу дошкольного образования</t>
  </si>
  <si>
    <t>Субвенции  бюджетам муниципальных районов на выполнение передаваемых полномочий субъектов Российской Федерации по выплате пособий семьям, имеющих детей, в соответствии с Законом Пензенской области «О пособиях семьям, имеющих детей»</t>
  </si>
  <si>
    <t>Субвенции  бюджетам муниципальных районов на выполнение передаваемых полномочий субъектов Российской Федерации по управлению охраной труда</t>
  </si>
  <si>
    <t>Субвенции муниципальных районов на государственную социальную помощь студентам из малоимущих семей или студентам являющимся малоимущими одиноко проживающими гражданами</t>
  </si>
  <si>
    <t>Субвенции  бюджетам муниципальных районов на выполнение передаваемых  отдельных государственных  полномочий в сфере образования по финансированию муниципальных общеобразовательных организаций</t>
  </si>
  <si>
    <t>Субвенции бюджетам муниципальных районов на администрирование расходов по исполнению   отдельных государственных полномочий Пензенской области в сфере образования по финансированию муниципальных общеобразовательныхучреждений</t>
  </si>
  <si>
    <t>Субвенции  бюджетам муниципальных районов на выполнение  передаваемых полномочий субъектов Российской Федерации по предоставлению мер социальной поддержки, предусмотренных Законом Пензенской области «О Почетном звании Пензенской области «Ветеран труда Пензенской области»</t>
  </si>
  <si>
    <t>Субвенции бюджетам муниципальных районов на осуществление ежемесячной денежной выплаты, назначаемой в случае рождения третьего ребенка или последующих детей по достижения ребенком возраста трех лет</t>
  </si>
  <si>
    <t xml:space="preserve">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 </t>
  </si>
  <si>
    <t>Субвенции  бюджетам муниципальных районов на  администрирование расходов по приему документов от родителей, расчету размера и выплате компенсации части родительской платы за содержание ребенка в образовательных организациях, реализующих основную общеобразовательную программу дошкольного образования</t>
  </si>
  <si>
    <t>Субвенции бюджетам муниципальных районов на выполнение передаваемых полномочий субъектов Российской Федерации  по предоставлению мер социальной поддержки многодетным семьям в соответствии с Законом  Пензенской области «О мерах социальной поддержки многодетных семей, проживающих на территории Пензенской области»</t>
  </si>
  <si>
    <t>Субвенции бюджетам муниципальных районов на выполнение передаваемых полномочий субъектов Российской Федерации   по предоставлению мер социальной поддержки граждан в соответствии с Законом Пензенской области «О мерах социальной поддержки отдельных категорий  квалифицированных работников, работающих и проживающих в сельской местности на территории Пензенской области»</t>
  </si>
  <si>
    <t>Субвенции бюджетам муниципальных районов на выполнение передаваемых полномочий субъектов Российской Федерации   по предоставлению мер социальной поддержки педагогическим работникам государственных образовательных учреждений Пензенской области и муниципальных образовательных учреждений, работающим  и проживающим в сельской местности, рабочих поселках (поселках городского типа) на территории Пензенской области, и педагогическим работникам образовательных учреждений, вышедшим на пенсию в сельской местности, рабочих поселках (поселках городского типа) на территории Пензенской области, если общий стаж их работы в общеобразовательных учреждениях в сельской местности, рабочих поселках(поселках городского типа) составляет не менее 10 лет</t>
  </si>
  <si>
    <t>Субвенции бюджетам муниципальных районов  на выполнение передаваемых полномочий субъектов Российской Федерации  в сфере административных правоотношений</t>
  </si>
  <si>
    <t>Субвенции бюджетам муниципальных районов  на выполнение передаваемых полномочий субъектов Российской Федерации  по организации и осуществлению деятельности по опеке и попечительству</t>
  </si>
  <si>
    <t>Субвенции бюджетам муниципальных районов  на выполнение передаваемых полномочий субъектов Российской Федерации  по предоставлению  мер социальной поддержки, предусмотренных Законом  Пензенской области  «О мерах социальной поддержки отдельных категорий граждан, проживающих на территории Пензенской области» по ветеранам труда и труженикам тыла</t>
  </si>
  <si>
    <t>Субвенции бюджетам муниципальных районов  на выполнение передаваемых полномочий субъектов Российской Федерации по предоставлению мер социальной поддержки, предусмотренных  Законом  Пензенской области  «О мерах социальной поддержки отдельных категорий граждан, проживающих на территории Пензенской области» по реабилитированным лицам и лицам, признанными пострадавшими от политических репрессий</t>
  </si>
  <si>
    <t>Субвенции бюджетам муниципальных районов  на выполнение передаваемых полномочий субъектов Российской Федерации по предоставлению мер социальной поддержки, предусмотренных Законом Пензенской области  «О мерах социальной поддержки отдельных категорий граждан, проживающих на территории Пензенской области», по другим категориям граждан</t>
  </si>
  <si>
    <t>Субвенции бюджетам муниципальных районов  на выполнение передаваемых полномочий субъектов Российской Федерации по социальной поддержке и социальному обслуживанию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семей, имеющих детей(в том числе многодетных семей и одиноких родителей); малоимущих граждан</t>
  </si>
  <si>
    <t>000 2 02 30024 05 9382 151</t>
  </si>
  <si>
    <t>Субвенции бюджетам муниципальных районов  на выполнение передаваемых полномочий субъектов Российской Федерации по выплате социального пособия на погребение, установленного статьей 10 Федерального закона от 12 января 1996 года № 8-ФЗ «О погребении и похоронном деле»</t>
  </si>
  <si>
    <t>Субвенции бюджетам муниципальных районов  на выполнение передаваемых полномочий субъектов Российской Федерации по созданию и организации комиссий по делам несовершеннолетних и защите их прав в Пензенской области</t>
  </si>
  <si>
    <t>Субвенции бюджетам муниципальных районов  на выполнение передаваемых полномочий субъектов Российской Федерации по формированию, содержанию и использованию Архивного фонда Пензенской области</t>
  </si>
  <si>
    <t>Субвенции бюджетам муниципальных районов  на содержание органов местного самоуправления, осуществляющих отдельные государственные полномочия в сфере социальной поддержки населения</t>
  </si>
  <si>
    <t>Субвенции бюджетам муниципальных районов на исполнение государственных полномочий Пензенской области по осуществлению денежных выплат молодым специалистам (пед.работникам)муниципальных общеобразовательных организаций и муниципальных образовательных организаций дополнительного образования</t>
  </si>
  <si>
    <t>Субвенции бюджетам муниципальных районов на предоставление семьям социальных выплат на приобретение (строительство) жилья при рождении первого ребенка</t>
  </si>
  <si>
    <t>Субвенции бюджетам муниципальных районов на исполнение государственных полномочий Пензенской области  по отлову, содержанию и дальнейшему использованию безнадзорных животных</t>
  </si>
  <si>
    <t>Субвенции  бюджетам муниципальных районов на выполнение передаваемых  отдельных государственных  полномочий Пензенской области  в сфере образования по финансированию муниципальных дошкольных образовательных организаций</t>
  </si>
  <si>
    <t>Субвенции бюджетам муниципальных районов на администрирование расходов по исполнению   отдельных государственных полномочий Пензенской области в сфере образования по финансированию муниципальных дошкольных образовательных организаций</t>
  </si>
  <si>
    <t>Субвенции бюджетам муниципальных районов на осуществление первичного воинского учета на территориях, где отсутствуют комиссариаты</t>
  </si>
  <si>
    <t>Субвенции бюджетам муниципальных районов  на предоставление мер социальной поддержки граждан, подвершихся воздействию радиации</t>
  </si>
  <si>
    <t>Субвенции бюджетам муниципальных районов на компенсацию отдельным категориям граждан оплаты взноса на капит.ремонт общего имущества в многоквартирном доме</t>
  </si>
  <si>
    <t>ВОЗВРАТ ОСТАТКОВ СУБСИДИЙ, СУБВЕНЦИЙ И ИНЫХ МЕЖБЮДЖЕТНЫХ ТРАНСФЕРТОВ, ИМЕЮЩИХ ЦЕЛЕВОЕ НАЗНАЧЕНИЕ, ПРОШЛЫХ ЛЕТ</t>
  </si>
  <si>
    <t>000 2 19 00000 00 0000 000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</si>
  <si>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</si>
  <si>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000 2 19 00000 05 0000 000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</si>
  <si>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</si>
  <si>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Возврат остатков субвенций прошлых лет на предоставление гражданам субсидий на оплату жилого помещения и коммунальных услуг из бюджетов муниципальных районов</t>
  </si>
  <si>
    <t>Возврат остатков субвенций прошлых лет на выполнение передаваемых полномочий субъектов Российской Федерации по выплате социального пособия на погребение, установленного статьей 10 Федерального закона от 12 января 1996 года № 8-ФЗ «О погребении и похоронном деле», из бюджетов муниципальных районов</t>
  </si>
  <si>
    <t>Доходы бюджета - Всего</t>
  </si>
  <si>
    <t>000 8 50 00000 00 0000 000</t>
  </si>
  <si>
    <t xml:space="preserve">Расходы   </t>
  </si>
  <si>
    <t>Общегосударственные вопросы</t>
  </si>
  <si>
    <t>0100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</si>
  <si>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</si>
  <si>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</si>
  <si>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Обеспечение деятельности финансовых, налоговых и таможенных органов и органов финансового (финансово-бюджетного) надзора</t>
  </si>
  <si>
    <t>0106</t>
  </si>
  <si>
    <t xml:space="preserve">Обеспечение  проведения выборов и референдумов </t>
  </si>
  <si>
    <t>0107</t>
  </si>
  <si>
    <t>Резервные фонды</t>
  </si>
  <si>
    <t>0111</t>
  </si>
  <si>
    <t>Другие общегосударственные вопросы</t>
  </si>
  <si>
    <t>0113</t>
  </si>
  <si>
    <t>Национальная оборона</t>
  </si>
  <si>
    <t>0200</t>
  </si>
  <si>
    <t>Мобилизационная и вневойсковая подготовка</t>
  </si>
  <si>
    <t>0203</t>
  </si>
  <si>
    <t>Национальная безопасность и правоохранительная деятельность</t>
  </si>
  <si>
    <t>0300</t>
  </si>
  <si>
    <t>Защита населения и территорий от чрезвычайных ситуаций природного и техногенного характера, гражданская оборона</t>
  </si>
  <si>
    <t>0309</t>
  </si>
  <si>
    <t>Национальная экономика</t>
  </si>
  <si>
    <t>0400</t>
  </si>
  <si>
    <t>Сельское хозяйство и рыболовство</t>
  </si>
  <si>
    <t>0405</t>
  </si>
  <si>
    <t>Дорожное хозяйство (дорожные фонды)</t>
  </si>
  <si>
    <t>0409</t>
  </si>
  <si>
    <t>Другие вопросы в области национальной экономики</t>
  </si>
  <si>
    <t>0412</t>
  </si>
  <si>
    <t>Жилищно-коммунальное хозяйство</t>
  </si>
  <si>
    <t>0500</t>
  </si>
  <si>
    <t>Образование</t>
  </si>
  <si>
    <t>0700</t>
  </si>
  <si>
    <t>Дошкольное образование</t>
  </si>
  <si>
    <t>0701</t>
  </si>
  <si>
    <t>Общее образование</t>
  </si>
  <si>
    <t>0702</t>
  </si>
  <si>
    <t>Профессиональное образование</t>
  </si>
  <si>
    <t>0703</t>
  </si>
  <si>
    <t>Молодежная политика и оздоровление детей</t>
  </si>
  <si>
    <t>0707</t>
  </si>
  <si>
    <t>Другие вопросы в области образования</t>
  </si>
  <si>
    <t>0709</t>
  </si>
  <si>
    <t>Культура, кинематография</t>
  </si>
  <si>
    <t>0800</t>
  </si>
  <si>
    <t>Культура</t>
  </si>
  <si>
    <t>0801</t>
  </si>
  <si>
    <t>Социальная политика</t>
  </si>
  <si>
    <t>1000</t>
  </si>
  <si>
    <t>Пенсионное обеспечение</t>
  </si>
  <si>
    <t>1001</t>
  </si>
  <si>
    <t>Социальное обслуживание населения</t>
  </si>
  <si>
    <t>1002</t>
  </si>
  <si>
    <t>Социальное обеспечение населения</t>
  </si>
  <si>
    <t>1003</t>
  </si>
  <si>
    <t>Охрана семьи и детства</t>
  </si>
  <si>
    <t>1004</t>
  </si>
  <si>
    <t>Другие вопросы в области социальной политики</t>
  </si>
  <si>
    <t>1006</t>
  </si>
  <si>
    <t>Физическая культура и спорт</t>
  </si>
  <si>
    <t>1100</t>
  </si>
  <si>
    <t>Обслуживание государственного и муниципального долга</t>
  </si>
  <si>
    <t>1300</t>
  </si>
  <si>
    <t>Обслуживание государственного внутреннего и муниципального долга</t>
  </si>
  <si>
    <t>1301</t>
  </si>
  <si>
    <t>Межбюджетные трансферты общего характера бюджетам субъектов Российской Федерации и муниципальных образований</t>
  </si>
  <si>
    <t>1400</t>
  </si>
  <si>
    <t>Дотации на выравнивание бюджетной обеспеченности субъектов Российской Федерации и муниципальных образований</t>
  </si>
  <si>
    <t>1401</t>
  </si>
  <si>
    <t>1403</t>
  </si>
  <si>
    <t>Расходы бюджета - ИТОГО</t>
  </si>
  <si>
    <t>9600</t>
  </si>
  <si>
    <t>Результат исполнения бюджета (дефицит "--", профицит "+")</t>
  </si>
  <si>
    <t>Источники финансирования дефицита бюджета - всего</t>
  </si>
  <si>
    <t>000 90 00 00 00 00 0000 000</t>
  </si>
  <si>
    <t>ИСТОЧНИКИ ВНУТРЕННЕГО ФИНАНСИРОВАНИЯ ДЕФИЦИТОВ БЮДЖЕТОВ</t>
  </si>
  <si>
    <t>000 01 00 00 00 00 0000 000</t>
  </si>
  <si>
    <t>Погашение кредитов, предоставленных кредитными организациями в валюте Российской Федерации</t>
  </si>
  <si>
    <t>000 01 02 00 00 00 0000 800</t>
  </si>
  <si>
    <t>Погашение бюджетами муниципальных районов кредитов от  кредитных организаций в валюте Российской Федерации</t>
  </si>
  <si>
    <t>000 01 02 00 00 05 0000 810</t>
  </si>
  <si>
    <t>Получение кредитов от кредитных организаций в валюте Российской Федерации</t>
  </si>
  <si>
    <t>000 01 02 00 00 00 0000 700</t>
  </si>
  <si>
    <t>Получение кредитов от кредитных организаций бюджетами  муниципальных районов в валюте Российской Федерации</t>
  </si>
  <si>
    <t>000 01 02 00 00 05 0000 710</t>
  </si>
  <si>
    <t>Бюджетные кредиты от других бюджетов бюджетной системы Российской Федерации</t>
  </si>
  <si>
    <t>000 01 03 00 00 00 0000 000</t>
  </si>
  <si>
    <t>Получение бюджетных кредитов от других бюджетов бюджетной системы Российской  Федерации в валюте Российской  Федерации бюджетами муниципальных районов в валюте  Российской Федерации</t>
  </si>
  <si>
    <t>000 01 03 01 00 00 0000 700</t>
  </si>
  <si>
    <t>000 01 03 01 00 05 0000 710</t>
  </si>
  <si>
    <t>Погашение бюджетных кредитов, полученных от других бюджетов бюджетной системы Российской Федерации</t>
  </si>
  <si>
    <t>000 01 03 01 00 00 0000 800</t>
  </si>
  <si>
    <t>Погашение бюджетами муниципальных районов кредитов от других бюджетов бюджетной системы Российской Федерации</t>
  </si>
  <si>
    <t>000 01 03 01 00 05 0000 810</t>
  </si>
  <si>
    <t xml:space="preserve">Уменьшение прочих остатков денежных средств бюджетов </t>
  </si>
  <si>
    <t>000 01 05 02 00 00 0000 600</t>
  </si>
  <si>
    <t xml:space="preserve">Уменьшение прочих остатков  средств бюджетов </t>
  </si>
  <si>
    <t>000 01 05 02 01 00 0000 610</t>
  </si>
  <si>
    <t>Уменьшение прочих остатков денежных средств бюджетов муниципальных районов</t>
  </si>
  <si>
    <t>000 01 05 02 01 05 0000 610</t>
  </si>
  <si>
    <t>Операции по управлению остатками средств на единых счетах бюджетов</t>
  </si>
  <si>
    <t>000 01 05 02 00 00 0000 000</t>
  </si>
  <si>
    <t>Увеличение финансовых активов в государственной (муниципальной) собственности за счет средств организаций, лицевые счета которым открыты в территориаьных органах Федерального казначейства или в финансовых органах в соответствии с законодательством Российской Федерации</t>
  </si>
  <si>
    <t>000 01 05 02 01 00 0000 500</t>
  </si>
  <si>
    <t>Увеличение прочих остатков денежных средств бюджетов муниципальных районов</t>
  </si>
  <si>
    <t>000 01 05 02 01 05 0000 510</t>
  </si>
  <si>
    <t>Изменение остатков средств,всего</t>
  </si>
  <si>
    <t>000 01 05 00 00 00 0000 000</t>
  </si>
  <si>
    <t xml:space="preserve"> Начальник  Управления финансов администрации  Малосердобинского района</t>
  </si>
  <si>
    <t>_____________________</t>
  </si>
  <si>
    <t>Л.В. Финаева</t>
  </si>
  <si>
    <t>Доходы от продажи земельных участков, находящигося в государственной и муниципальной собственности (за исключением земельных учаавтономных учреждений)</t>
  </si>
  <si>
    <t>Доходы от реализации имущества, находящигося в оперативном управлении учреждений,находящихся в ведении органов управления муниципальных районов (за исключением имущества муниципальных бюджетных и автономных учреждений),</t>
  </si>
  <si>
    <t>000 114 02000 00 0000 410</t>
  </si>
  <si>
    <t>1105</t>
  </si>
  <si>
    <t xml:space="preserve">Другие вопросы  в области физической культуры и спорта </t>
  </si>
  <si>
    <t>0105</t>
  </si>
  <si>
    <t>Судебная  система</t>
  </si>
  <si>
    <t>Субвенции бюджетам муниципальных районов  на исполнение отдельных госуд.полномочий Пензенской области по расчету и предоставлению дотаций на выравнивание бюджетной обеспеченности бюджетам городских,сельских поселений</t>
  </si>
  <si>
    <t>Субвенции бюджетам муниципальных районов  на администрирование расходов на исполнение  отдельных госуд.полномочий Пензенской области по расчету и предоставлению дотаций на выравнивание бюджетной обеспеченности бюджетам городских,сельских поселений</t>
  </si>
  <si>
    <t>Субвенции бюджетам муниципальных районов на обеспечение предоставления жилых помещений детям-сиротам,оставшихся без попечения родителей,лицам из числа детей сирот и детей,оставшихся без родителей за счет бюджета  пензенской области</t>
  </si>
  <si>
    <t>Субвенции бюджетам на выплату госуд.пособий лицам,не подлежащим обязательному соц.страхованию на случай временной нетрудоспособности и в связи с матеинством, и лицам,уволенным в связи с ликвидацией организаций (прекращение деятельности,полномочий физическими лицами)</t>
  </si>
  <si>
    <t>Прочие субсидии бюджетам муниципальных районов на повышение оплаты труда педаг.работников муниц. учреждений дополн.образования детей в соответствии с Указом Президента РФ от 01.06.2012 №761 "О нацинальной стратегии действий в интересах детей на 2012-2017г</t>
  </si>
  <si>
    <t xml:space="preserve">Прочие субсидии бюджетам муниц.районов на повышение оплаты труда работников муниц.учреждений культуры в соответствии с Указом Президента  РФ от 07.05.2012 г №597 "О мероприятиях по реализации государственной социальной политики" </t>
  </si>
  <si>
    <t>Прочие субсидии бюджетам муниципальных районов на повышение оплаты труда работников бюджетной сферы в связи с увеличением минимального размера оплаты труда</t>
  </si>
  <si>
    <t xml:space="preserve">Прочие субсидии бюджетам муниципальных районов насофинансирование строительства (реконстукции),капитального ремонта,ремонта и содержания автомобильных дорог общего пользования местного значения,а так же на капитальный ремонт и ремонт дворовых территорий многоквартирных домов населенных пунктов </t>
  </si>
  <si>
    <t>Субвенции бюджетам муниципальных районов на исполнение государственных полномочий в сфере организации отдыха и оздоровления детей</t>
  </si>
  <si>
    <t>Субвенции бюджам муниципальных районов на администрирование расходов на исполнение государственных полномочий в сфере организации отдыха и оздоровления детей</t>
  </si>
  <si>
    <t>Субвенции бюджетам муниципальных районам на осуществление полномочий по составлению (изменению) списков кандидатов в присяжные заседатели федеральных судов общей юрисдикции в РФ</t>
  </si>
  <si>
    <t>Прочие субсидии бюджетам муниципальных районов на капитальный ремонт муниципальных общеобразовательных организаций</t>
  </si>
  <si>
    <t xml:space="preserve">Субсидии бюджетам муниципальных районов на реализацию мероприятий по обеспечению жильем молодых семей </t>
  </si>
  <si>
    <t>Субвенции бюджетам муниципальных районов на выполнение передаваемых полномочий субьектов РФ, связанных с реализацией Закона Пензенской области "О государственном пенсионном обеспечении за выслугу лет государственных гражданских служащих Пензенской области и лиц, замещающих государственные должности Пензенской области</t>
  </si>
  <si>
    <t>Субвенции бюджетам муниципальных районов на исполнение государственных полномочий на компенсацию отдельным категориям граждан оплаты взноса на капитальный ремонт общего имущества в многоквартирном доме за счет средств бюджета Пензенской области</t>
  </si>
  <si>
    <t>Плата по соглашениям об установлении сервитута,заключеннным органами местного самоуправления муниципальных районов, органами местного сапоуправления сельских поселений,государственными или муниципальными предприятиями либо государственными или муниципальными учреждениями в отношенн земельных участков,государственная собственность на которые не разграничена и который расположены в границах сельских поселений и межселенных территорий муниципальных районов</t>
  </si>
  <si>
    <t>Земельный налог с физических лиц,обладающим земельным участком.ю расположенным в границах межселенных территорий</t>
  </si>
  <si>
    <t>ИНЫЕ МЕЖБЮДЖЕТНЫЕ ТРАНСФЕРТЫ</t>
  </si>
  <si>
    <t>Прочие межбюджетные трансферты бюджетам муниципальных районов на комплектование книжных фондов муниципальных общедоступных библиотек и государственных центральных библиотек субьектов РФ</t>
  </si>
  <si>
    <t>0505</t>
  </si>
  <si>
    <t>Другие вопросы в  области жилищно коммунального хозяйства</t>
  </si>
  <si>
    <t>Уточненный план                        на 2019год</t>
  </si>
  <si>
    <t>000 2 02 10000 00 0000 150</t>
  </si>
  <si>
    <t>000 2 02 15001 05 0000 150</t>
  </si>
  <si>
    <t>000 2 02 15002 05 0000 150</t>
  </si>
  <si>
    <t xml:space="preserve"> 000 2 02 20000 00 0000 150</t>
  </si>
  <si>
    <t>000 2 02 20051 00 0000 150</t>
  </si>
  <si>
    <t xml:space="preserve">000 2 02 25497 00 000 150 </t>
  </si>
  <si>
    <t>000 2 02 29999 00 0000 150</t>
  </si>
  <si>
    <t>000 2 02 29999 05 0000 150</t>
  </si>
  <si>
    <t>000 2 02 29999 05 9205 150</t>
  </si>
  <si>
    <t>000 2 02 29999 05 9206 150</t>
  </si>
  <si>
    <t xml:space="preserve">000 2 02 29999 05 9210 150 </t>
  </si>
  <si>
    <t xml:space="preserve">000 2 02 29999 05 9224 150 </t>
  </si>
  <si>
    <t xml:space="preserve">000 2 02 29999 05 9290150 </t>
  </si>
  <si>
    <t>000 2 02 30000 00 0000 150</t>
  </si>
  <si>
    <t>000 2 02 30022 05 0000 150</t>
  </si>
  <si>
    <t>000 2 02 30024 05 9301 150</t>
  </si>
  <si>
    <t>000 2 02 30024 05 9302 150</t>
  </si>
  <si>
    <t>000 2 02 30024 05 9303 150</t>
  </si>
  <si>
    <t>000 2 02 30024 05 0000 150</t>
  </si>
  <si>
    <t>000 2 02 30024 05 9305 150</t>
  </si>
  <si>
    <t>000 2 02 30024 05 9308 150</t>
  </si>
  <si>
    <t>000 2 02 30024 04 9309 150</t>
  </si>
  <si>
    <t xml:space="preserve">000 2 02 30024 05 9310 150 </t>
  </si>
  <si>
    <t>Субвенции бюджетам на осуществление ежемесячной выплаты в связи с рождение (усыновление) первого ребенка</t>
  </si>
  <si>
    <t>000 2 19 60010 05 6327150</t>
  </si>
  <si>
    <t>000 2 19 60010 05 6320 150</t>
  </si>
  <si>
    <t>000 2 19 60010 00 0000 150</t>
  </si>
  <si>
    <t>000 2 02 40000 00 0000 150</t>
  </si>
  <si>
    <t>000 2 02 35573 05 000 150</t>
  </si>
  <si>
    <t>000 2 02 35462 05 0000 150</t>
  </si>
  <si>
    <t>000 2 02 35380 05 000 150</t>
  </si>
  <si>
    <t>000 2 02 35137 05 0000 150</t>
  </si>
  <si>
    <t>000 2 02 35120 05 0000 150</t>
  </si>
  <si>
    <t>000 2 02 35118 05 0000 150</t>
  </si>
  <si>
    <t>000 2 02 35084 05 9604 150</t>
  </si>
  <si>
    <t xml:space="preserve">000 2 02 35084 05 9335 150 </t>
  </si>
  <si>
    <t>000 2 02 35082 05 0000 150</t>
  </si>
  <si>
    <t>000 2 02 30024 05 9399 150</t>
  </si>
  <si>
    <t>000 2 02 30024 05 9398 150</t>
  </si>
  <si>
    <t>000 2 02 30024 05 9396 150</t>
  </si>
  <si>
    <t>000 2 02 30024 05 9393 150</t>
  </si>
  <si>
    <t>000 2 02 30024 05 9389 150</t>
  </si>
  <si>
    <t>000 2 02 30024 05 9387 150</t>
  </si>
  <si>
    <t>000 2 02 30024 05 9386 150</t>
  </si>
  <si>
    <t>000 2 02 30024 05 9385 150</t>
  </si>
  <si>
    <t>000 2 02 30024 05 9384 150</t>
  </si>
  <si>
    <t>000 2 02 30024 05 9383 150</t>
  </si>
  <si>
    <t>000 2 02 30024 05 9380 150</t>
  </si>
  <si>
    <t>000 2 02 30024 05 9379 150</t>
  </si>
  <si>
    <t>000 2 02 30024 05 9377 150</t>
  </si>
  <si>
    <t>000 2 02 30024 05 9372 150</t>
  </si>
  <si>
    <t>000 2 02 30024 05 9370 150</t>
  </si>
  <si>
    <t>000 2 02 30024 05 9369 150</t>
  </si>
  <si>
    <t>000 2 02 30024 05 9368 150</t>
  </si>
  <si>
    <t>000 2 02 30024 05 9366 150</t>
  </si>
  <si>
    <t>000 2 02 30024 05 9346 150</t>
  </si>
  <si>
    <t>000 2 02 30024 05 9337 150</t>
  </si>
  <si>
    <t>000 2 02 30024 05 9334 150</t>
  </si>
  <si>
    <t>000 2 02 30024 05 9332 150</t>
  </si>
  <si>
    <t>000 2 02 30024 05 9330 150</t>
  </si>
  <si>
    <t xml:space="preserve">000 2 02 30024 05 9312 150 </t>
  </si>
  <si>
    <t xml:space="preserve">000 2 02 30024 05 9311 150 </t>
  </si>
  <si>
    <t>000 2 02 30024 05 9363 150</t>
  </si>
  <si>
    <t xml:space="preserve">000 1 11 05313 00 0000 120 </t>
  </si>
  <si>
    <t>Прочие субсидии бюджетам муниципальных районов на реконструкцию и капитальный ремонт зданий сельских домов культуры</t>
  </si>
  <si>
    <t xml:space="preserve">000 2 02 29999 05 9232 150 </t>
  </si>
  <si>
    <t>Субвенции бюджетам муниципальных районов на выполнение передаваемых полномочий субьектов РФ по предоставлению социальных выплпт на улучшение жилищных условий многодетным семьям</t>
  </si>
  <si>
    <t>000 2 02 29999 05 9225 150</t>
  </si>
  <si>
    <t>Прочие субсидии бюджетам муниципальных районов на проведение мероприятий по антитерррористической защищенности объектов муниципальных образовтельных организаци</t>
  </si>
  <si>
    <t>Прочие межбюджетные трансферты общего характера</t>
  </si>
  <si>
    <t>000 2 02 30024 05 9394 150</t>
  </si>
  <si>
    <t>об исполнении  бюджета  Малосердобинского  района  на  01.10.2019 г.</t>
  </si>
  <si>
    <t xml:space="preserve"> план                на янв-сентябрь  2019год</t>
  </si>
  <si>
    <t>Исполнено на     01.10.2019г</t>
  </si>
  <si>
    <t>% исполнения к плану янв-сентябрь  2019 года</t>
  </si>
  <si>
    <t>000 2 02 49999 05 9474 150</t>
  </si>
  <si>
    <t>000 2 02 4999 05 9706 150</t>
  </si>
  <si>
    <t>ЗАДОЛЖЕННОСТЬ ПО ОТМЕННЕНЫМ НАЛОГАМ</t>
  </si>
  <si>
    <t xml:space="preserve">000 1 09 0000 00 0000 000 </t>
  </si>
  <si>
    <t>000 1 09 04053 10 0000 000</t>
  </si>
  <si>
    <t>Земельный налог (по обязательствам, возникшим до 01 января 2006 г)</t>
  </si>
</sst>
</file>

<file path=xl/styles.xml><?xml version="1.0" encoding="utf-8"?>
<styleSheet xmlns="http://schemas.openxmlformats.org/spreadsheetml/2006/main">
  <numFmts count="3">
    <numFmt numFmtId="164" formatCode="#,##0.0"/>
    <numFmt numFmtId="165" formatCode="000000"/>
    <numFmt numFmtId="166" formatCode="?"/>
  </numFmts>
  <fonts count="15">
    <font>
      <sz val="10"/>
      <name val="Arial Cyr"/>
      <family val="2"/>
      <charset val="204"/>
    </font>
    <font>
      <b/>
      <sz val="10"/>
      <name val="Arial Cyr"/>
      <family val="2"/>
      <charset val="204"/>
    </font>
    <font>
      <i/>
      <sz val="8"/>
      <color indexed="23"/>
      <name val="Arial Cyr"/>
      <family val="2"/>
      <charset val="204"/>
    </font>
    <font>
      <sz val="10"/>
      <color indexed="62"/>
      <name val="Arial Cyr"/>
      <family val="2"/>
      <charset val="204"/>
    </font>
    <font>
      <sz val="9"/>
      <name val="Arial Cyr"/>
      <family val="2"/>
      <charset val="204"/>
    </font>
    <font>
      <b/>
      <sz val="16"/>
      <name val="Constantia"/>
      <family val="1"/>
      <charset val="204"/>
    </font>
    <font>
      <b/>
      <sz val="9"/>
      <name val="Times New Roman"/>
      <family val="1"/>
      <charset val="204"/>
    </font>
    <font>
      <b/>
      <sz val="12"/>
      <name val="Times New Roman"/>
      <family val="1"/>
      <charset val="204"/>
    </font>
    <font>
      <b/>
      <sz val="9"/>
      <name val="Arial Cyr"/>
      <family val="2"/>
      <charset val="204"/>
    </font>
    <font>
      <sz val="12"/>
      <name val="Times New Roman"/>
      <family val="1"/>
      <charset val="204"/>
    </font>
    <font>
      <sz val="12"/>
      <color indexed="8"/>
      <name val="Times New Roman"/>
      <family val="1"/>
      <charset val="204"/>
    </font>
    <font>
      <i/>
      <sz val="12"/>
      <name val="Times New Roman"/>
      <family val="1"/>
      <charset val="204"/>
    </font>
    <font>
      <b/>
      <i/>
      <sz val="12"/>
      <name val="Times New Roman"/>
      <family val="1"/>
      <charset val="204"/>
    </font>
    <font>
      <b/>
      <u/>
      <sz val="12"/>
      <name val="Times New Roman"/>
      <family val="1"/>
      <charset val="204"/>
    </font>
    <font>
      <sz val="10"/>
      <name val="Arial Cyr"/>
      <family val="2"/>
      <charset val="204"/>
    </font>
  </fonts>
  <fills count="10">
    <fill>
      <patternFill patternType="none"/>
    </fill>
    <fill>
      <patternFill patternType="gray125"/>
    </fill>
    <fill>
      <patternFill patternType="solid">
        <fgColor indexed="29"/>
        <bgColor indexed="45"/>
      </patternFill>
    </fill>
    <fill>
      <patternFill patternType="solid">
        <fgColor indexed="22"/>
        <bgColor indexed="31"/>
      </patternFill>
    </fill>
    <fill>
      <patternFill patternType="solid">
        <fgColor indexed="51"/>
        <bgColor indexed="13"/>
      </patternFill>
    </fill>
    <fill>
      <patternFill patternType="solid">
        <fgColor indexed="31"/>
        <bgColor indexed="22"/>
      </patternFill>
    </fill>
    <fill>
      <patternFill patternType="solid">
        <fgColor indexed="15"/>
        <bgColor indexed="35"/>
      </patternFill>
    </fill>
    <fill>
      <patternFill patternType="solid">
        <fgColor indexed="13"/>
        <bgColor indexed="34"/>
      </patternFill>
    </fill>
    <fill>
      <patternFill patternType="solid">
        <fgColor indexed="27"/>
        <bgColor indexed="41"/>
      </patternFill>
    </fill>
    <fill>
      <patternFill patternType="solid">
        <fgColor indexed="43"/>
        <bgColor indexed="26"/>
      </patternFill>
    </fill>
  </fills>
  <borders count="16">
    <border>
      <left/>
      <right/>
      <top/>
      <bottom/>
      <diagonal/>
    </border>
    <border>
      <left style="thin">
        <color indexed="63"/>
      </left>
      <right style="thin">
        <color indexed="63"/>
      </right>
      <top style="thin">
        <color indexed="63"/>
      </top>
      <bottom style="thin">
        <color indexed="63"/>
      </bottom>
      <diagonal/>
    </border>
    <border>
      <left style="thin">
        <color indexed="63"/>
      </left>
      <right style="thin">
        <color indexed="8"/>
      </right>
      <top style="thin">
        <color indexed="8"/>
      </top>
      <bottom style="thin">
        <color indexed="8"/>
      </bottom>
      <diagonal/>
    </border>
    <border>
      <left style="dashed">
        <color indexed="12"/>
      </left>
      <right style="dashed">
        <color indexed="12"/>
      </right>
      <top style="dashed">
        <color indexed="12"/>
      </top>
      <bottom style="dashed">
        <color indexed="12"/>
      </bottom>
      <diagonal/>
    </border>
    <border>
      <left style="medium">
        <color indexed="63"/>
      </left>
      <right style="thin">
        <color indexed="63"/>
      </right>
      <top style="medium">
        <color indexed="63"/>
      </top>
      <bottom style="medium">
        <color indexed="63"/>
      </bottom>
      <diagonal/>
    </border>
    <border>
      <left style="thin">
        <color indexed="63"/>
      </left>
      <right style="thin">
        <color indexed="63"/>
      </right>
      <top style="medium">
        <color indexed="63"/>
      </top>
      <bottom style="medium">
        <color indexed="63"/>
      </bottom>
      <diagonal/>
    </border>
    <border>
      <left style="medium">
        <color indexed="63"/>
      </left>
      <right style="thin">
        <color indexed="63"/>
      </right>
      <top/>
      <bottom style="thin">
        <color indexed="63"/>
      </bottom>
      <diagonal/>
    </border>
    <border>
      <left style="thin">
        <color indexed="63"/>
      </left>
      <right style="thin">
        <color indexed="63"/>
      </right>
      <top/>
      <bottom style="thin">
        <color indexed="63"/>
      </bottom>
      <diagonal/>
    </border>
    <border>
      <left style="medium">
        <color indexed="63"/>
      </left>
      <right style="thin">
        <color indexed="63"/>
      </right>
      <top style="thin">
        <color indexed="63"/>
      </top>
      <bottom style="thin">
        <color indexed="63"/>
      </bottom>
      <diagonal/>
    </border>
    <border>
      <left style="medium">
        <color indexed="63"/>
      </left>
      <right style="thin">
        <color indexed="63"/>
      </right>
      <top/>
      <bottom/>
      <diagonal/>
    </border>
    <border>
      <left style="thin">
        <color indexed="63"/>
      </left>
      <right style="thin">
        <color indexed="63"/>
      </right>
      <top/>
      <bottom/>
      <diagonal/>
    </border>
    <border>
      <left style="medium">
        <color indexed="63"/>
      </left>
      <right style="medium">
        <color indexed="63"/>
      </right>
      <top style="thin">
        <color indexed="63"/>
      </top>
      <bottom style="thin">
        <color indexed="63"/>
      </bottom>
      <diagonal/>
    </border>
    <border>
      <left/>
      <right style="thin">
        <color indexed="63"/>
      </right>
      <top style="thin">
        <color indexed="63"/>
      </top>
      <bottom style="thin">
        <color indexed="63"/>
      </bottom>
      <diagonal/>
    </border>
    <border>
      <left style="thin">
        <color indexed="63"/>
      </left>
      <right style="thin">
        <color indexed="63"/>
      </right>
      <top style="thin">
        <color indexed="63"/>
      </top>
      <bottom/>
      <diagonal/>
    </border>
    <border>
      <left style="thin">
        <color indexed="63"/>
      </left>
      <right style="thin">
        <color indexed="63"/>
      </right>
      <top/>
      <bottom style="medium">
        <color indexed="63"/>
      </bottom>
      <diagonal/>
    </border>
    <border>
      <left style="thin">
        <color indexed="63"/>
      </left>
      <right style="thin">
        <color indexed="63"/>
      </right>
      <top style="thin">
        <color indexed="63"/>
      </top>
      <bottom style="medium">
        <color indexed="63"/>
      </bottom>
      <diagonal/>
    </border>
  </borders>
  <cellStyleXfs count="24">
    <xf numFmtId="0" fontId="0" fillId="0" borderId="0"/>
    <xf numFmtId="0" fontId="14" fillId="0" borderId="2" applyNumberFormat="0">
      <alignment horizontal="right" vertical="top"/>
    </xf>
    <xf numFmtId="0" fontId="14" fillId="0" borderId="2" applyNumberFormat="0">
      <alignment horizontal="right" vertical="top"/>
    </xf>
    <xf numFmtId="0" fontId="14" fillId="2" borderId="2" applyNumberFormat="0">
      <alignment horizontal="right" vertical="top"/>
    </xf>
    <xf numFmtId="49" fontId="14" fillId="3" borderId="2">
      <alignment horizontal="left" vertical="top"/>
    </xf>
    <xf numFmtId="49" fontId="1" fillId="0" borderId="2">
      <alignment horizontal="left" vertical="top"/>
    </xf>
    <xf numFmtId="0" fontId="14" fillId="4" borderId="2">
      <alignment horizontal="left" vertical="top" wrapText="1"/>
    </xf>
    <xf numFmtId="0" fontId="1" fillId="0" borderId="2">
      <alignment horizontal="left" vertical="top" wrapText="1"/>
    </xf>
    <xf numFmtId="0" fontId="14" fillId="5" borderId="2">
      <alignment horizontal="left" vertical="top" wrapText="1"/>
    </xf>
    <xf numFmtId="0" fontId="14" fillId="6" borderId="2">
      <alignment horizontal="left" vertical="top" wrapText="1"/>
    </xf>
    <xf numFmtId="0" fontId="14" fillId="7" borderId="2">
      <alignment horizontal="left" vertical="top" wrapText="1"/>
    </xf>
    <xf numFmtId="0" fontId="14" fillId="8" borderId="2">
      <alignment horizontal="left" vertical="top" wrapText="1"/>
    </xf>
    <xf numFmtId="0" fontId="14" fillId="0" borderId="2">
      <alignment horizontal="left" vertical="top" wrapText="1"/>
    </xf>
    <xf numFmtId="0" fontId="2" fillId="0" borderId="0">
      <alignment horizontal="left" vertical="top"/>
    </xf>
    <xf numFmtId="0" fontId="14" fillId="4" borderId="3" applyNumberFormat="0">
      <alignment horizontal="right" vertical="top"/>
    </xf>
    <xf numFmtId="0" fontId="14" fillId="5" borderId="3" applyNumberFormat="0">
      <alignment horizontal="right" vertical="top"/>
    </xf>
    <xf numFmtId="0" fontId="14" fillId="0" borderId="2" applyNumberFormat="0">
      <alignment horizontal="right" vertical="top"/>
    </xf>
    <xf numFmtId="0" fontId="14" fillId="0" borderId="2" applyNumberFormat="0">
      <alignment horizontal="right" vertical="top"/>
    </xf>
    <xf numFmtId="0" fontId="14" fillId="6" borderId="3" applyNumberFormat="0">
      <alignment horizontal="right" vertical="top"/>
    </xf>
    <xf numFmtId="0" fontId="14" fillId="0" borderId="2" applyNumberFormat="0">
      <alignment horizontal="right" vertical="top"/>
    </xf>
    <xf numFmtId="49" fontId="3" fillId="9" borderId="2">
      <alignment horizontal="left" vertical="top" wrapText="1"/>
    </xf>
    <xf numFmtId="49" fontId="14" fillId="0" borderId="2">
      <alignment horizontal="left" vertical="top" wrapText="1"/>
    </xf>
    <xf numFmtId="0" fontId="14" fillId="8" borderId="2">
      <alignment horizontal="left" vertical="top" wrapText="1"/>
    </xf>
    <xf numFmtId="0" fontId="14" fillId="0" borderId="2">
      <alignment horizontal="left" vertical="top" wrapText="1"/>
    </xf>
  </cellStyleXfs>
  <cellXfs count="96">
    <xf numFmtId="0" fontId="0" fillId="0" borderId="0" xfId="0"/>
    <xf numFmtId="49" fontId="4" fillId="0" borderId="0" xfId="0" applyNumberFormat="1" applyFont="1"/>
    <xf numFmtId="49" fontId="4" fillId="0" borderId="0" xfId="0" applyNumberFormat="1" applyFont="1" applyAlignment="1">
      <alignment horizontal="center"/>
    </xf>
    <xf numFmtId="4" fontId="4" fillId="0" borderId="0" xfId="0" applyNumberFormat="1" applyFont="1"/>
    <xf numFmtId="164" fontId="4" fillId="0" borderId="0" xfId="0" applyNumberFormat="1" applyFont="1" applyAlignment="1">
      <alignment horizontal="right"/>
    </xf>
    <xf numFmtId="0" fontId="4" fillId="0" borderId="0" xfId="0" applyFont="1"/>
    <xf numFmtId="49" fontId="5" fillId="0" borderId="0" xfId="0" applyNumberFormat="1" applyFont="1" applyFill="1" applyBorder="1" applyAlignment="1">
      <alignment horizontal="center"/>
    </xf>
    <xf numFmtId="49" fontId="5" fillId="0" borderId="0" xfId="0" applyNumberFormat="1" applyFont="1" applyFill="1" applyAlignment="1">
      <alignment horizontal="center"/>
    </xf>
    <xf numFmtId="164" fontId="4" fillId="0" borderId="0" xfId="0" applyNumberFormat="1" applyFont="1" applyFill="1" applyAlignment="1">
      <alignment horizontal="right"/>
    </xf>
    <xf numFmtId="49" fontId="4" fillId="0" borderId="0" xfId="0" applyNumberFormat="1" applyFont="1" applyFill="1" applyBorder="1" applyAlignment="1">
      <alignment horizontal="center" wrapText="1"/>
    </xf>
    <xf numFmtId="49" fontId="4" fillId="0" borderId="0" xfId="0" applyNumberFormat="1" applyFont="1" applyFill="1" applyBorder="1" applyAlignment="1">
      <alignment horizontal="center"/>
    </xf>
    <xf numFmtId="49" fontId="4" fillId="0" borderId="0" xfId="0" applyNumberFormat="1" applyFont="1" applyFill="1" applyBorder="1" applyAlignment="1">
      <alignment horizontal="right"/>
    </xf>
    <xf numFmtId="164" fontId="4" fillId="0" borderId="0" xfId="0" applyNumberFormat="1" applyFont="1" applyFill="1" applyBorder="1" applyAlignment="1">
      <alignment horizontal="right"/>
    </xf>
    <xf numFmtId="49" fontId="6" fillId="0" borderId="4" xfId="0" applyNumberFormat="1" applyFont="1" applyFill="1" applyBorder="1" applyAlignment="1">
      <alignment horizontal="center" vertical="center" wrapText="1"/>
    </xf>
    <xf numFmtId="49" fontId="6" fillId="0" borderId="5" xfId="0" applyNumberFormat="1" applyFont="1" applyFill="1" applyBorder="1" applyAlignment="1">
      <alignment horizontal="center" vertical="center" wrapText="1"/>
    </xf>
    <xf numFmtId="4" fontId="6" fillId="0" borderId="5" xfId="0" applyNumberFormat="1" applyFont="1" applyFill="1" applyBorder="1" applyAlignment="1">
      <alignment horizontal="center" vertical="center" wrapText="1"/>
    </xf>
    <xf numFmtId="164" fontId="6" fillId="0" borderId="5" xfId="0" applyNumberFormat="1" applyFont="1" applyFill="1" applyBorder="1" applyAlignment="1">
      <alignment horizontal="center" vertical="center" wrapText="1"/>
    </xf>
    <xf numFmtId="49" fontId="7" fillId="0" borderId="4" xfId="0" applyNumberFormat="1" applyFont="1" applyBorder="1" applyAlignment="1">
      <alignment horizontal="left"/>
    </xf>
    <xf numFmtId="49" fontId="7" fillId="0" borderId="5" xfId="0" applyNumberFormat="1" applyFont="1" applyBorder="1" applyAlignment="1">
      <alignment horizontal="center"/>
    </xf>
    <xf numFmtId="164" fontId="7" fillId="0" borderId="5" xfId="0" applyNumberFormat="1" applyFont="1" applyFill="1" applyBorder="1" applyAlignment="1">
      <alignment horizontal="center"/>
    </xf>
    <xf numFmtId="164" fontId="7" fillId="0" borderId="5" xfId="0" applyNumberFormat="1" applyFont="1" applyBorder="1" applyAlignment="1">
      <alignment horizontal="center"/>
    </xf>
    <xf numFmtId="0" fontId="8" fillId="0" borderId="0" xfId="0" applyFont="1"/>
    <xf numFmtId="49" fontId="7" fillId="0" borderId="6" xfId="0" applyNumberFormat="1" applyFont="1" applyBorder="1" applyAlignment="1">
      <alignment horizontal="left"/>
    </xf>
    <xf numFmtId="49" fontId="7" fillId="0" borderId="7" xfId="0" applyNumberFormat="1" applyFont="1" applyBorder="1" applyAlignment="1">
      <alignment horizontal="center"/>
    </xf>
    <xf numFmtId="164" fontId="7" fillId="0" borderId="7" xfId="0" applyNumberFormat="1" applyFont="1" applyFill="1" applyBorder="1" applyAlignment="1">
      <alignment horizontal="center"/>
    </xf>
    <xf numFmtId="164" fontId="7" fillId="0" borderId="7" xfId="0" applyNumberFormat="1" applyFont="1" applyBorder="1" applyAlignment="1">
      <alignment horizontal="center"/>
    </xf>
    <xf numFmtId="49" fontId="9" fillId="0" borderId="8" xfId="0" applyNumberFormat="1" applyFont="1" applyBorder="1" applyAlignment="1">
      <alignment horizontal="left" vertical="center" wrapText="1"/>
    </xf>
    <xf numFmtId="49" fontId="9" fillId="0" borderId="1" xfId="0" applyNumberFormat="1" applyFont="1" applyBorder="1" applyAlignment="1">
      <alignment horizontal="center"/>
    </xf>
    <xf numFmtId="164" fontId="9" fillId="0" borderId="1" xfId="0" applyNumberFormat="1" applyFont="1" applyFill="1" applyBorder="1" applyAlignment="1">
      <alignment horizontal="center"/>
    </xf>
    <xf numFmtId="164" fontId="9" fillId="0" borderId="7" xfId="0" applyNumberFormat="1" applyFont="1" applyBorder="1" applyAlignment="1">
      <alignment horizontal="center"/>
    </xf>
    <xf numFmtId="49" fontId="7" fillId="0" borderId="8" xfId="0" applyNumberFormat="1" applyFont="1" applyBorder="1" applyAlignment="1">
      <alignment horizontal="left" vertical="center" wrapText="1"/>
    </xf>
    <xf numFmtId="49" fontId="7" fillId="0" borderId="1" xfId="0" applyNumberFormat="1" applyFont="1" applyBorder="1" applyAlignment="1">
      <alignment horizontal="center"/>
    </xf>
    <xf numFmtId="164" fontId="7" fillId="0" borderId="1" xfId="0" applyNumberFormat="1" applyFont="1" applyFill="1" applyBorder="1" applyAlignment="1">
      <alignment horizontal="center"/>
    </xf>
    <xf numFmtId="49" fontId="7" fillId="0" borderId="9" xfId="0" applyNumberFormat="1" applyFont="1" applyBorder="1" applyAlignment="1">
      <alignment horizontal="left" vertical="center" wrapText="1"/>
    </xf>
    <xf numFmtId="49" fontId="7" fillId="0" borderId="10" xfId="0" applyNumberFormat="1" applyFont="1" applyBorder="1" applyAlignment="1">
      <alignment horizontal="center"/>
    </xf>
    <xf numFmtId="164" fontId="7" fillId="0" borderId="10" xfId="0" applyNumberFormat="1" applyFont="1" applyFill="1" applyBorder="1" applyAlignment="1">
      <alignment horizontal="center"/>
    </xf>
    <xf numFmtId="164" fontId="7" fillId="0" borderId="10" xfId="0" applyNumberFormat="1" applyFont="1" applyBorder="1" applyAlignment="1">
      <alignment horizontal="center"/>
    </xf>
    <xf numFmtId="49" fontId="7" fillId="0" borderId="4" xfId="0" applyNumberFormat="1" applyFont="1" applyBorder="1" applyAlignment="1">
      <alignment horizontal="left" vertical="center" wrapText="1"/>
    </xf>
    <xf numFmtId="49" fontId="7" fillId="0" borderId="6" xfId="0" applyNumberFormat="1" applyFont="1" applyBorder="1" applyAlignment="1">
      <alignment horizontal="left" vertical="center" wrapText="1"/>
    </xf>
    <xf numFmtId="164" fontId="9" fillId="0" borderId="1" xfId="0" applyNumberFormat="1" applyFont="1" applyBorder="1" applyAlignment="1">
      <alignment horizontal="center"/>
    </xf>
    <xf numFmtId="164" fontId="7" fillId="0" borderId="1" xfId="0" applyNumberFormat="1" applyFont="1" applyBorder="1" applyAlignment="1">
      <alignment horizontal="center"/>
    </xf>
    <xf numFmtId="0" fontId="10" fillId="0" borderId="11" xfId="0" applyFont="1" applyBorder="1" applyAlignment="1">
      <alignment horizontal="left" wrapText="1"/>
    </xf>
    <xf numFmtId="49" fontId="9" fillId="0" borderId="1" xfId="0" applyNumberFormat="1" applyFont="1" applyBorder="1" applyAlignment="1" applyProtection="1">
      <alignment horizontal="left" vertical="center" wrapText="1"/>
    </xf>
    <xf numFmtId="0" fontId="9" fillId="0" borderId="1" xfId="0" applyFont="1" applyFill="1" applyBorder="1" applyAlignment="1">
      <alignment horizontal="left" vertical="top" wrapText="1"/>
    </xf>
    <xf numFmtId="49" fontId="9" fillId="0" borderId="1" xfId="0" applyNumberFormat="1" applyFont="1" applyFill="1" applyBorder="1" applyAlignment="1">
      <alignment horizontal="center"/>
    </xf>
    <xf numFmtId="165" fontId="9" fillId="0" borderId="8" xfId="0" applyNumberFormat="1" applyFont="1" applyBorder="1" applyAlignment="1">
      <alignment horizontal="left" vertical="center" wrapText="1"/>
    </xf>
    <xf numFmtId="49" fontId="11" fillId="0" borderId="8" xfId="0" applyNumberFormat="1" applyFont="1" applyBorder="1" applyAlignment="1">
      <alignment horizontal="left" vertical="center" wrapText="1"/>
    </xf>
    <xf numFmtId="49" fontId="11" fillId="0" borderId="1" xfId="0" applyNumberFormat="1" applyFont="1" applyBorder="1" applyAlignment="1">
      <alignment horizontal="center"/>
    </xf>
    <xf numFmtId="164" fontId="11" fillId="0" borderId="1" xfId="0" applyNumberFormat="1" applyFont="1" applyBorder="1" applyAlignment="1">
      <alignment horizontal="center"/>
    </xf>
    <xf numFmtId="164" fontId="11" fillId="0" borderId="1" xfId="0" applyNumberFormat="1" applyFont="1" applyFill="1" applyBorder="1" applyAlignment="1">
      <alignment horizontal="center"/>
    </xf>
    <xf numFmtId="164" fontId="11" fillId="0" borderId="7" xfId="0" applyNumberFormat="1" applyFont="1" applyBorder="1" applyAlignment="1">
      <alignment horizontal="center"/>
    </xf>
    <xf numFmtId="0" fontId="9" fillId="0" borderId="0" xfId="0" applyFont="1" applyAlignment="1">
      <alignment horizontal="left" wrapText="1"/>
    </xf>
    <xf numFmtId="0" fontId="9" fillId="0" borderId="1" xfId="0" applyFont="1" applyBorder="1" applyAlignment="1">
      <alignment horizontal="left" vertical="top" wrapText="1"/>
    </xf>
    <xf numFmtId="0" fontId="9" fillId="0" borderId="12" xfId="0" applyFont="1" applyBorder="1" applyAlignment="1">
      <alignment horizontal="left" wrapText="1"/>
    </xf>
    <xf numFmtId="49" fontId="7" fillId="0" borderId="1" xfId="0" applyNumberFormat="1" applyFont="1" applyBorder="1" applyAlignment="1" applyProtection="1">
      <alignment horizontal="left" vertical="center" wrapText="1"/>
    </xf>
    <xf numFmtId="164" fontId="7" fillId="0" borderId="13" xfId="0" applyNumberFormat="1" applyFont="1" applyFill="1" applyBorder="1" applyAlignment="1">
      <alignment horizontal="center"/>
    </xf>
    <xf numFmtId="164" fontId="9" fillId="0" borderId="13" xfId="0" applyNumberFormat="1" applyFont="1" applyFill="1" applyBorder="1" applyAlignment="1">
      <alignment horizontal="center"/>
    </xf>
    <xf numFmtId="166" fontId="9" fillId="0" borderId="1" xfId="0" applyNumberFormat="1" applyFont="1" applyBorder="1" applyAlignment="1" applyProtection="1">
      <alignment horizontal="left" vertical="center" wrapText="1"/>
    </xf>
    <xf numFmtId="49" fontId="11" fillId="0" borderId="1" xfId="0" applyNumberFormat="1" applyFont="1" applyBorder="1" applyAlignment="1" applyProtection="1">
      <alignment horizontal="left" vertical="center" wrapText="1"/>
    </xf>
    <xf numFmtId="164" fontId="11" fillId="0" borderId="13" xfId="0" applyNumberFormat="1" applyFont="1" applyFill="1" applyBorder="1" applyAlignment="1">
      <alignment horizontal="center"/>
    </xf>
    <xf numFmtId="49" fontId="12" fillId="0" borderId="4" xfId="0" applyNumberFormat="1" applyFont="1" applyBorder="1" applyAlignment="1">
      <alignment horizontal="left" vertical="center" wrapText="1"/>
    </xf>
    <xf numFmtId="49" fontId="12" fillId="0" borderId="14" xfId="0" applyNumberFormat="1" applyFont="1" applyBorder="1" applyAlignment="1">
      <alignment horizontal="center"/>
    </xf>
    <xf numFmtId="164" fontId="12" fillId="0" borderId="14" xfId="0" applyNumberFormat="1" applyFont="1" applyFill="1" applyBorder="1" applyAlignment="1">
      <alignment horizontal="center"/>
    </xf>
    <xf numFmtId="164" fontId="12" fillId="0" borderId="15" xfId="0" applyNumberFormat="1" applyFont="1" applyFill="1" applyBorder="1" applyAlignment="1">
      <alignment horizontal="center"/>
    </xf>
    <xf numFmtId="164" fontId="12" fillId="0" borderId="14" xfId="0" applyNumberFormat="1" applyFont="1" applyBorder="1" applyAlignment="1">
      <alignment horizontal="center"/>
    </xf>
    <xf numFmtId="0" fontId="1" fillId="0" borderId="0" xfId="0" applyFont="1"/>
    <xf numFmtId="49" fontId="7"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left" vertical="center"/>
    </xf>
    <xf numFmtId="49" fontId="7" fillId="0" borderId="1" xfId="0" applyNumberFormat="1" applyFont="1" applyFill="1" applyBorder="1" applyAlignment="1">
      <alignment horizontal="center" vertical="center"/>
    </xf>
    <xf numFmtId="164" fontId="7" fillId="0" borderId="1" xfId="0" applyNumberFormat="1" applyFont="1" applyFill="1" applyBorder="1" applyAlignment="1">
      <alignment horizontal="center" vertical="center"/>
    </xf>
    <xf numFmtId="49" fontId="9"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xf>
    <xf numFmtId="164" fontId="9" fillId="0" borderId="1" xfId="0" applyNumberFormat="1" applyFont="1" applyFill="1" applyBorder="1" applyAlignment="1">
      <alignment horizontal="center" vertical="center"/>
    </xf>
    <xf numFmtId="0" fontId="9" fillId="0" borderId="0" xfId="0" applyFont="1"/>
    <xf numFmtId="49" fontId="9" fillId="0" borderId="1" xfId="0" applyNumberFormat="1" applyFont="1" applyFill="1" applyBorder="1" applyAlignment="1">
      <alignment horizontal="left" vertical="center"/>
    </xf>
    <xf numFmtId="49" fontId="12"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left" vertical="center"/>
    </xf>
    <xf numFmtId="164" fontId="12" fillId="0" borderId="1" xfId="0" applyNumberFormat="1" applyFont="1" applyFill="1" applyBorder="1" applyAlignment="1">
      <alignment horizontal="center" vertical="center"/>
    </xf>
    <xf numFmtId="164" fontId="11" fillId="0" borderId="1" xfId="0" applyNumberFormat="1" applyFont="1" applyFill="1" applyBorder="1" applyAlignment="1">
      <alignment horizontal="center" vertical="center"/>
    </xf>
    <xf numFmtId="0" fontId="9" fillId="0" borderId="1" xfId="0" applyNumberFormat="1" applyFont="1" applyFill="1" applyBorder="1" applyAlignment="1">
      <alignment horizontal="left" vertical="center" wrapText="1"/>
    </xf>
    <xf numFmtId="49" fontId="9" fillId="0" borderId="0" xfId="0" applyNumberFormat="1" applyFont="1" applyFill="1" applyBorder="1" applyAlignment="1">
      <alignment horizontal="center" vertical="center"/>
    </xf>
    <xf numFmtId="4" fontId="9" fillId="0" borderId="0" xfId="0" applyNumberFormat="1" applyFont="1" applyFill="1" applyBorder="1" applyAlignment="1">
      <alignment horizontal="center" vertical="center"/>
    </xf>
    <xf numFmtId="0" fontId="9" fillId="0" borderId="0" xfId="0" applyFont="1" applyFill="1" applyBorder="1" applyAlignment="1">
      <alignment horizontal="center" vertical="center"/>
    </xf>
    <xf numFmtId="4" fontId="7" fillId="0" borderId="0" xfId="0" applyNumberFormat="1" applyFont="1" applyFill="1" applyBorder="1" applyAlignment="1">
      <alignment horizontal="left" vertical="center"/>
    </xf>
    <xf numFmtId="0" fontId="7" fillId="0" borderId="0" xfId="0" applyFont="1" applyFill="1" applyBorder="1" applyAlignment="1">
      <alignment horizontal="center" vertical="center"/>
    </xf>
    <xf numFmtId="0" fontId="9" fillId="0" borderId="12" xfId="0" applyFont="1" applyBorder="1" applyAlignment="1">
      <alignment horizontal="left" vertical="top" wrapText="1"/>
    </xf>
    <xf numFmtId="49" fontId="9" fillId="0" borderId="12" xfId="0" applyNumberFormat="1" applyFont="1" applyBorder="1" applyAlignment="1" applyProtection="1">
      <alignment horizontal="left" vertical="center" wrapText="1"/>
    </xf>
    <xf numFmtId="0" fontId="9" fillId="0" borderId="1" xfId="0" applyFont="1" applyBorder="1" applyAlignment="1">
      <alignment horizontal="justify" vertical="top" wrapText="1"/>
    </xf>
    <xf numFmtId="0" fontId="9" fillId="0" borderId="8" xfId="0" applyNumberFormat="1" applyFont="1" applyBorder="1" applyAlignment="1">
      <alignment horizontal="left" vertical="center" wrapText="1"/>
    </xf>
    <xf numFmtId="0" fontId="7" fillId="0" borderId="12" xfId="0" applyFont="1" applyBorder="1" applyAlignment="1">
      <alignment horizontal="left" wrapText="1"/>
    </xf>
    <xf numFmtId="0" fontId="7" fillId="0" borderId="0" xfId="0" applyFont="1" applyFill="1" applyBorder="1" applyAlignment="1">
      <alignment vertical="center"/>
    </xf>
    <xf numFmtId="164" fontId="13" fillId="0" borderId="0" xfId="0" applyNumberFormat="1" applyFont="1" applyFill="1" applyBorder="1" applyAlignment="1">
      <alignment horizontal="center" vertical="center"/>
    </xf>
    <xf numFmtId="49" fontId="5" fillId="0" borderId="0" xfId="0" applyNumberFormat="1" applyFont="1" applyFill="1" applyBorder="1" applyAlignment="1">
      <alignment horizontal="center"/>
    </xf>
    <xf numFmtId="49" fontId="1" fillId="0" borderId="0" xfId="0" applyNumberFormat="1" applyFont="1" applyFill="1" applyBorder="1" applyAlignment="1">
      <alignment horizontal="right"/>
    </xf>
    <xf numFmtId="49" fontId="7"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left" vertical="center"/>
    </xf>
  </cellXfs>
  <cellStyles count="24">
    <cellStyle name="Данные (редактируемые)" xfId="1"/>
    <cellStyle name="Данные (только для чтения)" xfId="2"/>
    <cellStyle name="Данные для удаления" xfId="3"/>
    <cellStyle name="Заголовки полей" xfId="4"/>
    <cellStyle name="Заголовки полей [печать]" xfId="5"/>
    <cellStyle name="Заголовок меры" xfId="6"/>
    <cellStyle name="Заголовок показателя [печать]" xfId="7"/>
    <cellStyle name="Заголовок показателя константы" xfId="8"/>
    <cellStyle name="Заголовок результата расчета" xfId="9"/>
    <cellStyle name="Заголовок свободного показателя" xfId="10"/>
    <cellStyle name="Значение фильтра" xfId="11"/>
    <cellStyle name="Значение фильтра [печать]" xfId="12"/>
    <cellStyle name="Информация о задаче" xfId="13"/>
    <cellStyle name="Обычный" xfId="0" builtinId="0"/>
    <cellStyle name="Отдельная ячейка" xfId="14"/>
    <cellStyle name="Отдельная ячейка - константа" xfId="15"/>
    <cellStyle name="Отдельная ячейка - константа [печать]" xfId="16"/>
    <cellStyle name="Отдельная ячейка [печать]" xfId="17"/>
    <cellStyle name="Отдельная ячейка-результат" xfId="18"/>
    <cellStyle name="Отдельная ячейка-результат [печать]" xfId="19"/>
    <cellStyle name="Свойства элементов измерения" xfId="20"/>
    <cellStyle name="Свойства элементов измерения [печать]" xfId="21"/>
    <cellStyle name="Элементы осей" xfId="22"/>
    <cellStyle name="Элементы осей [печать]" xfId="2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7F7F"/>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1A1A1A"/>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181"/>
  <sheetViews>
    <sheetView tabSelected="1" view="pageBreakPreview" topLeftCell="A151" zoomScale="90" zoomScaleNormal="90" zoomScaleSheetLayoutView="90" workbookViewId="0">
      <selection activeCell="C133" sqref="C133"/>
    </sheetView>
  </sheetViews>
  <sheetFormatPr defaultRowHeight="12"/>
  <cols>
    <col min="1" max="1" width="57.5703125" style="1" customWidth="1"/>
    <col min="2" max="2" width="29.5703125" style="2" customWidth="1"/>
    <col min="3" max="3" width="14.42578125" style="3" customWidth="1"/>
    <col min="4" max="4" width="14.28515625" style="3" customWidth="1"/>
    <col min="5" max="5" width="14" style="3" customWidth="1"/>
    <col min="6" max="6" width="11" style="3" customWidth="1"/>
    <col min="7" max="7" width="12.140625" style="4" customWidth="1"/>
    <col min="8" max="16384" width="9.140625" style="5"/>
  </cols>
  <sheetData>
    <row r="1" spans="1:7" ht="21">
      <c r="A1" s="92" t="s">
        <v>0</v>
      </c>
      <c r="B1" s="92"/>
      <c r="C1" s="92"/>
      <c r="D1" s="92"/>
      <c r="E1" s="92"/>
      <c r="F1" s="7"/>
      <c r="G1" s="8"/>
    </row>
    <row r="2" spans="1:7" ht="21">
      <c r="A2" s="92" t="s">
        <v>334</v>
      </c>
      <c r="B2" s="92"/>
      <c r="C2" s="92"/>
      <c r="D2" s="92"/>
      <c r="E2" s="92"/>
      <c r="F2" s="6"/>
      <c r="G2" s="8"/>
    </row>
    <row r="3" spans="1:7">
      <c r="A3" s="9"/>
      <c r="B3" s="10"/>
      <c r="C3" s="11"/>
      <c r="D3" s="11"/>
      <c r="E3" s="12"/>
      <c r="F3" s="12"/>
      <c r="G3" s="8"/>
    </row>
    <row r="4" spans="1:7" ht="12.75">
      <c r="A4" s="10"/>
      <c r="B4" s="10"/>
      <c r="C4" s="11"/>
      <c r="D4" s="11"/>
      <c r="E4" s="93" t="s">
        <v>1</v>
      </c>
      <c r="F4" s="93"/>
      <c r="G4" s="93"/>
    </row>
    <row r="5" spans="1:7" ht="78.75" customHeight="1" thickBot="1">
      <c r="A5" s="13" t="s">
        <v>2</v>
      </c>
      <c r="B5" s="14" t="s">
        <v>3</v>
      </c>
      <c r="C5" s="15" t="s">
        <v>262</v>
      </c>
      <c r="D5" s="15" t="s">
        <v>335</v>
      </c>
      <c r="E5" s="15" t="s">
        <v>336</v>
      </c>
      <c r="F5" s="14" t="s">
        <v>4</v>
      </c>
      <c r="G5" s="16" t="s">
        <v>337</v>
      </c>
    </row>
    <row r="6" spans="1:7" s="21" customFormat="1" ht="16.5" customHeight="1" thickBot="1">
      <c r="A6" s="17" t="s">
        <v>5</v>
      </c>
      <c r="B6" s="18" t="s">
        <v>6</v>
      </c>
      <c r="C6" s="19">
        <f>SUM(C7,C9,C10,C15,C21,C27,C31,C34,C29)</f>
        <v>18723.900000000001</v>
      </c>
      <c r="D6" s="19">
        <f>SUM(D7,D9,D10,D15,D21,D27,D31,D34,D29)</f>
        <v>13484.5</v>
      </c>
      <c r="E6" s="19">
        <f>SUM(E7,E9,E10,E15,E21,E27,E31,E34,E29,E35,E19)</f>
        <v>14537.3</v>
      </c>
      <c r="F6" s="19">
        <f t="shared" ref="F6:F46" si="0">E6/C6*100</f>
        <v>77.64034202276234</v>
      </c>
      <c r="G6" s="20">
        <f t="shared" ref="G6:G11" si="1">E6/D6*100</f>
        <v>107.80748266528235</v>
      </c>
    </row>
    <row r="7" spans="1:7" s="21" customFormat="1" ht="18" customHeight="1">
      <c r="A7" s="22" t="s">
        <v>7</v>
      </c>
      <c r="B7" s="23" t="s">
        <v>8</v>
      </c>
      <c r="C7" s="24">
        <f>SUM(C8:C8)</f>
        <v>10675</v>
      </c>
      <c r="D7" s="24">
        <f>SUM(D8:D8)</f>
        <v>7550</v>
      </c>
      <c r="E7" s="24">
        <f>SUM(E8:E8)</f>
        <v>7555.6</v>
      </c>
      <c r="F7" s="24">
        <f t="shared" si="0"/>
        <v>70.778454332552698</v>
      </c>
      <c r="G7" s="25">
        <f t="shared" si="1"/>
        <v>100.07417218543047</v>
      </c>
    </row>
    <row r="8" spans="1:7" ht="17.25" customHeight="1">
      <c r="A8" s="26" t="s">
        <v>9</v>
      </c>
      <c r="B8" s="27" t="s">
        <v>10</v>
      </c>
      <c r="C8" s="28">
        <v>10675</v>
      </c>
      <c r="D8" s="28">
        <v>7550</v>
      </c>
      <c r="E8" s="28">
        <v>7555.6</v>
      </c>
      <c r="F8" s="28">
        <f t="shared" si="0"/>
        <v>70.778454332552698</v>
      </c>
      <c r="G8" s="29">
        <f t="shared" si="1"/>
        <v>100.07417218543047</v>
      </c>
    </row>
    <row r="9" spans="1:7" ht="35.25" customHeight="1">
      <c r="A9" s="30" t="s">
        <v>11</v>
      </c>
      <c r="B9" s="31" t="s">
        <v>12</v>
      </c>
      <c r="C9" s="32">
        <v>1300.9000000000001</v>
      </c>
      <c r="D9" s="32">
        <v>1060.7</v>
      </c>
      <c r="E9" s="32">
        <v>1078.2</v>
      </c>
      <c r="F9" s="32">
        <f t="shared" si="0"/>
        <v>82.881082327619339</v>
      </c>
      <c r="G9" s="25">
        <f t="shared" si="1"/>
        <v>101.64985387008578</v>
      </c>
    </row>
    <row r="10" spans="1:7" s="21" customFormat="1" ht="17.25" customHeight="1">
      <c r="A10" s="30" t="s">
        <v>13</v>
      </c>
      <c r="B10" s="31" t="s">
        <v>14</v>
      </c>
      <c r="C10" s="32">
        <f>(C11+C12+C13)</f>
        <v>2937</v>
      </c>
      <c r="D10" s="32">
        <f>(D11+D12)</f>
        <v>2293</v>
      </c>
      <c r="E10" s="32">
        <f>(E11+E12+E14)</f>
        <v>2314.1999999999998</v>
      </c>
      <c r="F10" s="32">
        <f t="shared" si="0"/>
        <v>78.794688457609794</v>
      </c>
      <c r="G10" s="25">
        <f t="shared" si="1"/>
        <v>100.92455298735281</v>
      </c>
    </row>
    <row r="11" spans="1:7" ht="33.75" customHeight="1">
      <c r="A11" s="26" t="s">
        <v>15</v>
      </c>
      <c r="B11" s="27" t="s">
        <v>16</v>
      </c>
      <c r="C11" s="28">
        <v>1655</v>
      </c>
      <c r="D11" s="28">
        <v>1038</v>
      </c>
      <c r="E11" s="28">
        <v>1059</v>
      </c>
      <c r="F11" s="28">
        <f t="shared" si="0"/>
        <v>63.987915407854992</v>
      </c>
      <c r="G11" s="29">
        <f t="shared" si="1"/>
        <v>102.02312138728324</v>
      </c>
    </row>
    <row r="12" spans="1:7" ht="15.75">
      <c r="A12" s="26" t="s">
        <v>17</v>
      </c>
      <c r="B12" s="27" t="s">
        <v>18</v>
      </c>
      <c r="C12" s="28">
        <v>1282</v>
      </c>
      <c r="D12" s="28">
        <v>1255</v>
      </c>
      <c r="E12" s="28">
        <v>1255.2</v>
      </c>
      <c r="F12" s="28">
        <f t="shared" si="0"/>
        <v>97.909516380655219</v>
      </c>
      <c r="G12" s="29">
        <f t="shared" ref="G12:G33" si="2">E12/D12*100</f>
        <v>100.01593625498009</v>
      </c>
    </row>
    <row r="13" spans="1:7" ht="22.5" customHeight="1">
      <c r="A13" s="26" t="s">
        <v>19</v>
      </c>
      <c r="B13" s="27" t="s">
        <v>20</v>
      </c>
      <c r="C13" s="28"/>
      <c r="D13" s="28"/>
      <c r="E13" s="28"/>
      <c r="F13" s="28"/>
      <c r="G13" s="29"/>
    </row>
    <row r="14" spans="1:7" ht="46.5" customHeight="1">
      <c r="A14" s="26" t="s">
        <v>257</v>
      </c>
      <c r="B14" s="27"/>
      <c r="C14" s="28"/>
      <c r="D14" s="28"/>
      <c r="E14" s="28"/>
      <c r="F14" s="28"/>
      <c r="G14" s="29"/>
    </row>
    <row r="15" spans="1:7" s="21" customFormat="1" ht="19.5" customHeight="1">
      <c r="A15" s="30" t="s">
        <v>21</v>
      </c>
      <c r="B15" s="31" t="s">
        <v>22</v>
      </c>
      <c r="C15" s="32">
        <f>(C16+C17+C18)</f>
        <v>711</v>
      </c>
      <c r="D15" s="32">
        <f>(D16+D17+D18)</f>
        <v>657.4</v>
      </c>
      <c r="E15" s="32">
        <f>(E16+E17+E18)</f>
        <v>668.7</v>
      </c>
      <c r="F15" s="32">
        <f t="shared" si="0"/>
        <v>94.050632911392412</v>
      </c>
      <c r="G15" s="25">
        <f t="shared" si="2"/>
        <v>101.71889260724065</v>
      </c>
    </row>
    <row r="16" spans="1:7" s="21" customFormat="1" ht="48" customHeight="1">
      <c r="A16" s="26" t="s">
        <v>23</v>
      </c>
      <c r="B16" s="27" t="s">
        <v>24</v>
      </c>
      <c r="C16" s="28">
        <v>400</v>
      </c>
      <c r="D16" s="28">
        <v>383</v>
      </c>
      <c r="E16" s="28">
        <v>383.8</v>
      </c>
      <c r="F16" s="28">
        <f t="shared" si="0"/>
        <v>95.95</v>
      </c>
      <c r="G16" s="29">
        <f t="shared" si="2"/>
        <v>100.2088772845953</v>
      </c>
    </row>
    <row r="17" spans="1:7" s="21" customFormat="1" ht="66.75" customHeight="1">
      <c r="A17" s="26" t="s">
        <v>25</v>
      </c>
      <c r="B17" s="27" t="s">
        <v>26</v>
      </c>
      <c r="C17" s="28"/>
      <c r="D17" s="28"/>
      <c r="E17" s="28"/>
      <c r="F17" s="28"/>
      <c r="G17" s="29"/>
    </row>
    <row r="18" spans="1:7" s="21" customFormat="1" ht="48.75" customHeight="1">
      <c r="A18" s="26" t="s">
        <v>27</v>
      </c>
      <c r="B18" s="27" t="s">
        <v>28</v>
      </c>
      <c r="C18" s="28">
        <v>311</v>
      </c>
      <c r="D18" s="28">
        <v>274.39999999999998</v>
      </c>
      <c r="E18" s="28">
        <v>284.89999999999998</v>
      </c>
      <c r="F18" s="28">
        <f t="shared" si="0"/>
        <v>91.60771704180064</v>
      </c>
      <c r="G18" s="29">
        <f t="shared" si="2"/>
        <v>103.82653061224489</v>
      </c>
    </row>
    <row r="19" spans="1:7" s="21" customFormat="1" ht="48.75" customHeight="1">
      <c r="A19" s="30" t="s">
        <v>340</v>
      </c>
      <c r="B19" s="31" t="s">
        <v>341</v>
      </c>
      <c r="C19" s="28"/>
      <c r="D19" s="28"/>
      <c r="E19" s="32">
        <f>SUM(E20)</f>
        <v>1.4</v>
      </c>
      <c r="F19" s="28"/>
      <c r="G19" s="29"/>
    </row>
    <row r="20" spans="1:7" s="21" customFormat="1" ht="48.75" customHeight="1">
      <c r="A20" s="26" t="s">
        <v>343</v>
      </c>
      <c r="B20" s="27" t="s">
        <v>342</v>
      </c>
      <c r="C20" s="28"/>
      <c r="D20" s="28"/>
      <c r="E20" s="28">
        <v>1.4</v>
      </c>
      <c r="F20" s="28"/>
      <c r="G20" s="29"/>
    </row>
    <row r="21" spans="1:7" s="21" customFormat="1" ht="47.25">
      <c r="A21" s="30" t="s">
        <v>29</v>
      </c>
      <c r="B21" s="31" t="s">
        <v>30</v>
      </c>
      <c r="C21" s="32">
        <f>SUM(C22+C26)</f>
        <v>1810</v>
      </c>
      <c r="D21" s="32">
        <f>SUM(D22+D26)</f>
        <v>1185</v>
      </c>
      <c r="E21" s="32">
        <f>E22+E26</f>
        <v>1186.7</v>
      </c>
      <c r="F21" s="32">
        <f t="shared" si="0"/>
        <v>65.563535911602216</v>
      </c>
      <c r="G21" s="25">
        <f t="shared" si="2"/>
        <v>100.14345991561183</v>
      </c>
    </row>
    <row r="22" spans="1:7" s="21" customFormat="1" ht="96" customHeight="1">
      <c r="A22" s="30" t="s">
        <v>31</v>
      </c>
      <c r="B22" s="31" t="s">
        <v>32</v>
      </c>
      <c r="C22" s="32">
        <f>SUM(C23:C25)</f>
        <v>1587</v>
      </c>
      <c r="D22" s="32">
        <f>SUM(D23:D25)</f>
        <v>1058</v>
      </c>
      <c r="E22" s="32">
        <f>SUM(E23:E25)</f>
        <v>1059.7</v>
      </c>
      <c r="F22" s="32">
        <f t="shared" si="0"/>
        <v>66.773787019533714</v>
      </c>
      <c r="G22" s="25">
        <f t="shared" si="2"/>
        <v>100.16068052930056</v>
      </c>
    </row>
    <row r="23" spans="1:7" ht="78.75">
      <c r="A23" s="26" t="s">
        <v>33</v>
      </c>
      <c r="B23" s="27" t="s">
        <v>34</v>
      </c>
      <c r="C23" s="28">
        <v>1500</v>
      </c>
      <c r="D23" s="28">
        <v>994</v>
      </c>
      <c r="E23" s="28">
        <v>994.2</v>
      </c>
      <c r="F23" s="28">
        <f t="shared" si="0"/>
        <v>66.28</v>
      </c>
      <c r="G23" s="29">
        <f t="shared" si="2"/>
        <v>100.02012072434607</v>
      </c>
    </row>
    <row r="24" spans="1:7" ht="85.5" customHeight="1">
      <c r="A24" s="26" t="s">
        <v>35</v>
      </c>
      <c r="B24" s="27" t="s">
        <v>36</v>
      </c>
      <c r="C24" s="28">
        <v>87</v>
      </c>
      <c r="D24" s="28">
        <v>64</v>
      </c>
      <c r="E24" s="28">
        <v>65</v>
      </c>
      <c r="F24" s="28">
        <f t="shared" si="0"/>
        <v>74.712643678160916</v>
      </c>
      <c r="G24" s="29">
        <f t="shared" si="2"/>
        <v>101.5625</v>
      </c>
    </row>
    <row r="25" spans="1:7" ht="177.75" customHeight="1">
      <c r="A25" s="88" t="s">
        <v>256</v>
      </c>
      <c r="B25" s="27" t="s">
        <v>326</v>
      </c>
      <c r="C25" s="28"/>
      <c r="D25" s="28"/>
      <c r="E25" s="28">
        <v>0.5</v>
      </c>
      <c r="F25" s="28"/>
      <c r="G25" s="29"/>
    </row>
    <row r="26" spans="1:7" ht="96.75" customHeight="1">
      <c r="A26" s="26" t="s">
        <v>37</v>
      </c>
      <c r="B26" s="27" t="s">
        <v>38</v>
      </c>
      <c r="C26" s="28">
        <v>223</v>
      </c>
      <c r="D26" s="28">
        <v>127</v>
      </c>
      <c r="E26" s="28">
        <v>127</v>
      </c>
      <c r="F26" s="28">
        <f t="shared" si="0"/>
        <v>56.950672645739907</v>
      </c>
      <c r="G26" s="29">
        <f t="shared" si="2"/>
        <v>100</v>
      </c>
    </row>
    <row r="27" spans="1:7" s="21" customFormat="1" ht="16.5" customHeight="1">
      <c r="A27" s="30" t="s">
        <v>39</v>
      </c>
      <c r="B27" s="31" t="s">
        <v>40</v>
      </c>
      <c r="C27" s="32">
        <f>C28</f>
        <v>7</v>
      </c>
      <c r="D27" s="32">
        <f>D28</f>
        <v>1.4</v>
      </c>
      <c r="E27" s="32">
        <f>SUM(E28)</f>
        <v>1.4</v>
      </c>
      <c r="F27" s="32">
        <f t="shared" si="0"/>
        <v>20</v>
      </c>
      <c r="G27" s="29">
        <f t="shared" si="2"/>
        <v>100</v>
      </c>
    </row>
    <row r="28" spans="1:7" s="21" customFormat="1" ht="23.25" customHeight="1">
      <c r="A28" s="26" t="s">
        <v>41</v>
      </c>
      <c r="B28" s="27" t="s">
        <v>42</v>
      </c>
      <c r="C28" s="28">
        <v>7</v>
      </c>
      <c r="D28" s="28">
        <v>1.4</v>
      </c>
      <c r="E28" s="28">
        <v>1.4</v>
      </c>
      <c r="F28" s="28">
        <f t="shared" si="0"/>
        <v>20</v>
      </c>
      <c r="G28" s="29">
        <f t="shared" si="2"/>
        <v>100</v>
      </c>
    </row>
    <row r="29" spans="1:7" s="21" customFormat="1" ht="50.25" customHeight="1">
      <c r="A29" s="30" t="s">
        <v>43</v>
      </c>
      <c r="B29" s="31" t="s">
        <v>44</v>
      </c>
      <c r="C29" s="32">
        <f>SUM(C30)</f>
        <v>224</v>
      </c>
      <c r="D29" s="32">
        <f>SUM(D30)</f>
        <v>224</v>
      </c>
      <c r="E29" s="32">
        <f>SUM(E30)</f>
        <v>616.29999999999995</v>
      </c>
      <c r="F29" s="32">
        <f t="shared" si="0"/>
        <v>275.13392857142856</v>
      </c>
      <c r="G29" s="25">
        <f t="shared" si="2"/>
        <v>275.13392857142856</v>
      </c>
    </row>
    <row r="30" spans="1:7" s="21" customFormat="1" ht="31.5">
      <c r="A30" s="26" t="s">
        <v>45</v>
      </c>
      <c r="B30" s="27" t="s">
        <v>46</v>
      </c>
      <c r="C30" s="28">
        <v>224</v>
      </c>
      <c r="D30" s="28">
        <v>224</v>
      </c>
      <c r="E30" s="28">
        <v>616.29999999999995</v>
      </c>
      <c r="F30" s="28">
        <f t="shared" si="0"/>
        <v>275.13392857142856</v>
      </c>
      <c r="G30" s="29">
        <f t="shared" si="2"/>
        <v>275.13392857142856</v>
      </c>
    </row>
    <row r="31" spans="1:7" s="21" customFormat="1" ht="31.5">
      <c r="A31" s="30" t="s">
        <v>47</v>
      </c>
      <c r="B31" s="31" t="s">
        <v>48</v>
      </c>
      <c r="C31" s="32">
        <f>C32+C33</f>
        <v>543</v>
      </c>
      <c r="D31" s="32">
        <f>D32+D33</f>
        <v>37</v>
      </c>
      <c r="E31" s="32">
        <f>E32+E33</f>
        <v>47.3</v>
      </c>
      <c r="F31" s="32">
        <f t="shared" si="0"/>
        <v>8.7108655616942912</v>
      </c>
      <c r="G31" s="25">
        <f t="shared" si="2"/>
        <v>127.83783783783782</v>
      </c>
    </row>
    <row r="32" spans="1:7" s="21" customFormat="1" ht="87.75" customHeight="1">
      <c r="A32" s="26" t="s">
        <v>235</v>
      </c>
      <c r="B32" s="26" t="s">
        <v>236</v>
      </c>
      <c r="C32" s="28">
        <v>143</v>
      </c>
      <c r="D32" s="28"/>
      <c r="E32" s="28"/>
      <c r="F32" s="28"/>
      <c r="G32" s="29"/>
    </row>
    <row r="33" spans="1:7" s="21" customFormat="1" ht="47.25">
      <c r="A33" s="26" t="s">
        <v>234</v>
      </c>
      <c r="B33" s="27" t="s">
        <v>49</v>
      </c>
      <c r="C33" s="28">
        <v>400</v>
      </c>
      <c r="D33" s="28">
        <v>37</v>
      </c>
      <c r="E33" s="28">
        <v>47.3</v>
      </c>
      <c r="F33" s="28">
        <f t="shared" si="0"/>
        <v>11.824999999999999</v>
      </c>
      <c r="G33" s="29">
        <f t="shared" si="2"/>
        <v>127.83783783783782</v>
      </c>
    </row>
    <row r="34" spans="1:7" s="21" customFormat="1" ht="16.5" customHeight="1">
      <c r="A34" s="30" t="s">
        <v>50</v>
      </c>
      <c r="B34" s="31" t="s">
        <v>51</v>
      </c>
      <c r="C34" s="32">
        <v>516</v>
      </c>
      <c r="D34" s="32">
        <v>476</v>
      </c>
      <c r="E34" s="32">
        <v>1067.5</v>
      </c>
      <c r="F34" s="32">
        <f t="shared" si="0"/>
        <v>206.87984496124031</v>
      </c>
      <c r="G34" s="25">
        <f>E34/D34*100</f>
        <v>224.26470588235296</v>
      </c>
    </row>
    <row r="35" spans="1:7" s="21" customFormat="1" ht="16.5" customHeight="1">
      <c r="A35" s="33" t="s">
        <v>52</v>
      </c>
      <c r="B35" s="34" t="s">
        <v>53</v>
      </c>
      <c r="C35" s="35"/>
      <c r="D35" s="35"/>
      <c r="E35" s="35"/>
      <c r="F35" s="35"/>
      <c r="G35" s="36"/>
    </row>
    <row r="36" spans="1:7" s="21" customFormat="1" ht="18.75" customHeight="1">
      <c r="A36" s="37" t="s">
        <v>54</v>
      </c>
      <c r="B36" s="18" t="s">
        <v>55</v>
      </c>
      <c r="C36" s="19">
        <f>C37+C111</f>
        <v>240327.19999999998</v>
      </c>
      <c r="D36" s="19">
        <f>D37+D111</f>
        <v>173526.1</v>
      </c>
      <c r="E36" s="19">
        <f>E37+E111</f>
        <v>173526.1</v>
      </c>
      <c r="F36" s="19">
        <f t="shared" si="0"/>
        <v>72.204103405690248</v>
      </c>
      <c r="G36" s="20">
        <f t="shared" ref="G36:G46" si="3">E36/D36*100</f>
        <v>100</v>
      </c>
    </row>
    <row r="37" spans="1:7" s="21" customFormat="1" ht="54.75" customHeight="1">
      <c r="A37" s="38" t="s">
        <v>56</v>
      </c>
      <c r="B37" s="23" t="s">
        <v>57</v>
      </c>
      <c r="C37" s="24">
        <f>C38+C48+C60+C108</f>
        <v>240716.9</v>
      </c>
      <c r="D37" s="24">
        <f>D38+D48+D60+D108</f>
        <v>173915.80000000002</v>
      </c>
      <c r="E37" s="24">
        <f>E38+E48+E60+E108</f>
        <v>173915.80000000002</v>
      </c>
      <c r="F37" s="24">
        <f t="shared" si="0"/>
        <v>72.249102576512087</v>
      </c>
      <c r="G37" s="25">
        <f t="shared" si="3"/>
        <v>100</v>
      </c>
    </row>
    <row r="38" spans="1:7" s="21" customFormat="1" ht="31.5">
      <c r="A38" s="30" t="s">
        <v>58</v>
      </c>
      <c r="B38" s="31" t="s">
        <v>263</v>
      </c>
      <c r="C38" s="32">
        <f>C39+C47</f>
        <v>64770.6</v>
      </c>
      <c r="D38" s="32">
        <f>D39+D47</f>
        <v>46932</v>
      </c>
      <c r="E38" s="32">
        <f>E39+E47</f>
        <v>46932</v>
      </c>
      <c r="F38" s="32">
        <f t="shared" si="0"/>
        <v>72.458800752193127</v>
      </c>
      <c r="G38" s="25">
        <f t="shared" si="3"/>
        <v>100</v>
      </c>
    </row>
    <row r="39" spans="1:7" ht="31.5">
      <c r="A39" s="26" t="s">
        <v>59</v>
      </c>
      <c r="B39" s="27" t="s">
        <v>264</v>
      </c>
      <c r="C39" s="39">
        <v>63217.599999999999</v>
      </c>
      <c r="D39" s="39">
        <v>45702.3</v>
      </c>
      <c r="E39" s="39">
        <v>45702.3</v>
      </c>
      <c r="F39" s="28">
        <f t="shared" si="0"/>
        <v>72.293633418541674</v>
      </c>
      <c r="G39" s="29">
        <f t="shared" si="3"/>
        <v>100</v>
      </c>
    </row>
    <row r="40" spans="1:7" ht="23.25" hidden="1" customHeight="1">
      <c r="A40" s="26" t="s">
        <v>60</v>
      </c>
      <c r="B40" s="27" t="s">
        <v>61</v>
      </c>
      <c r="C40" s="39"/>
      <c r="D40" s="39"/>
      <c r="E40" s="39"/>
      <c r="F40" s="28" t="e">
        <f t="shared" si="0"/>
        <v>#DIV/0!</v>
      </c>
      <c r="G40" s="29" t="e">
        <f t="shared" si="3"/>
        <v>#DIV/0!</v>
      </c>
    </row>
    <row r="41" spans="1:7" s="21" customFormat="1" ht="26.25" hidden="1" customHeight="1">
      <c r="A41" s="30" t="s">
        <v>62</v>
      </c>
      <c r="B41" s="31" t="s">
        <v>63</v>
      </c>
      <c r="C41" s="32">
        <f>SUM(C42+C44+C45)</f>
        <v>0</v>
      </c>
      <c r="D41" s="32">
        <f>SUM(D42+D44+D45)</f>
        <v>0</v>
      </c>
      <c r="E41" s="32">
        <f>SUM(E42+E44+E45)</f>
        <v>0</v>
      </c>
      <c r="F41" s="28" t="e">
        <f t="shared" si="0"/>
        <v>#DIV/0!</v>
      </c>
      <c r="G41" s="29" t="e">
        <f t="shared" si="3"/>
        <v>#DIV/0!</v>
      </c>
    </row>
    <row r="42" spans="1:7" s="21" customFormat="1" ht="26.25" hidden="1" customHeight="1">
      <c r="A42" s="26" t="s">
        <v>64</v>
      </c>
      <c r="B42" s="27" t="s">
        <v>65</v>
      </c>
      <c r="C42" s="28"/>
      <c r="D42" s="28"/>
      <c r="E42" s="28"/>
      <c r="F42" s="28" t="e">
        <f t="shared" si="0"/>
        <v>#DIV/0!</v>
      </c>
      <c r="G42" s="29" t="e">
        <f t="shared" si="3"/>
        <v>#DIV/0!</v>
      </c>
    </row>
    <row r="43" spans="1:7" s="21" customFormat="1" ht="26.25" hidden="1" customHeight="1">
      <c r="A43" s="26" t="s">
        <v>66</v>
      </c>
      <c r="B43" s="27" t="s">
        <v>67</v>
      </c>
      <c r="C43" s="28"/>
      <c r="D43" s="28"/>
      <c r="E43" s="28"/>
      <c r="F43" s="28" t="e">
        <f t="shared" si="0"/>
        <v>#DIV/0!</v>
      </c>
      <c r="G43" s="29" t="e">
        <f t="shared" si="3"/>
        <v>#DIV/0!</v>
      </c>
    </row>
    <row r="44" spans="1:7" s="21" customFormat="1" ht="41.25" hidden="1" customHeight="1">
      <c r="A44" s="26" t="s">
        <v>68</v>
      </c>
      <c r="B44" s="27" t="s">
        <v>69</v>
      </c>
      <c r="C44" s="28"/>
      <c r="D44" s="28"/>
      <c r="E44" s="28"/>
      <c r="F44" s="28" t="e">
        <f t="shared" si="0"/>
        <v>#DIV/0!</v>
      </c>
      <c r="G44" s="29" t="e">
        <f t="shared" si="3"/>
        <v>#DIV/0!</v>
      </c>
    </row>
    <row r="45" spans="1:7" ht="22.5" hidden="1" customHeight="1">
      <c r="A45" s="30" t="s">
        <v>70</v>
      </c>
      <c r="B45" s="27" t="s">
        <v>71</v>
      </c>
      <c r="C45" s="40">
        <f>SUM(C46)</f>
        <v>0</v>
      </c>
      <c r="D45" s="40">
        <f>SUM(D46)</f>
        <v>0</v>
      </c>
      <c r="E45" s="40">
        <f>E46</f>
        <v>0</v>
      </c>
      <c r="F45" s="28" t="e">
        <f t="shared" si="0"/>
        <v>#DIV/0!</v>
      </c>
      <c r="G45" s="29" t="e">
        <f t="shared" si="3"/>
        <v>#DIV/0!</v>
      </c>
    </row>
    <row r="46" spans="1:7" ht="19.5" hidden="1" customHeight="1">
      <c r="A46" s="26" t="s">
        <v>72</v>
      </c>
      <c r="B46" s="27" t="s">
        <v>73</v>
      </c>
      <c r="C46" s="39"/>
      <c r="D46" s="39"/>
      <c r="E46" s="39"/>
      <c r="F46" s="28" t="e">
        <f t="shared" si="0"/>
        <v>#DIV/0!</v>
      </c>
      <c r="G46" s="29" t="e">
        <f t="shared" si="3"/>
        <v>#DIV/0!</v>
      </c>
    </row>
    <row r="47" spans="1:7" ht="36" customHeight="1">
      <c r="A47" s="26" t="s">
        <v>60</v>
      </c>
      <c r="B47" s="27" t="s">
        <v>265</v>
      </c>
      <c r="C47" s="39">
        <v>1553</v>
      </c>
      <c r="D47" s="39">
        <v>1229.7</v>
      </c>
      <c r="E47" s="39">
        <v>1229.7</v>
      </c>
      <c r="F47" s="28">
        <f>E47/C47*100</f>
        <v>79.182227945911137</v>
      </c>
      <c r="G47" s="29">
        <f>E47/D47*100</f>
        <v>100</v>
      </c>
    </row>
    <row r="48" spans="1:7" ht="31.5">
      <c r="A48" s="30" t="s">
        <v>74</v>
      </c>
      <c r="B48" s="27" t="s">
        <v>266</v>
      </c>
      <c r="C48" s="40">
        <f>C49+C51</f>
        <v>32020.400000000001</v>
      </c>
      <c r="D48" s="40">
        <f>D49+D51</f>
        <v>26556</v>
      </c>
      <c r="E48" s="40">
        <f>E49+E51</f>
        <v>26556</v>
      </c>
      <c r="F48" s="28">
        <f t="shared" ref="F48:F59" si="4">E48/C48*100</f>
        <v>82.934629173901627</v>
      </c>
      <c r="G48" s="29">
        <f>E48/D48*100</f>
        <v>100</v>
      </c>
    </row>
    <row r="49" spans="1:7" ht="31.5">
      <c r="A49" s="41" t="s">
        <v>75</v>
      </c>
      <c r="B49" s="27" t="s">
        <v>267</v>
      </c>
      <c r="C49" s="39">
        <f>C50</f>
        <v>299.3</v>
      </c>
      <c r="D49" s="39">
        <f t="shared" ref="D49:E49" si="5">D50</f>
        <v>299.3</v>
      </c>
      <c r="E49" s="39">
        <f t="shared" si="5"/>
        <v>299.3</v>
      </c>
      <c r="F49" s="28">
        <f t="shared" si="4"/>
        <v>100</v>
      </c>
      <c r="G49" s="29">
        <f t="shared" ref="G49:G50" si="6">E49/D49*100</f>
        <v>100</v>
      </c>
    </row>
    <row r="50" spans="1:7" ht="61.5" customHeight="1">
      <c r="A50" s="41" t="s">
        <v>253</v>
      </c>
      <c r="B50" s="27" t="s">
        <v>268</v>
      </c>
      <c r="C50" s="39">
        <v>299.3</v>
      </c>
      <c r="D50" s="39">
        <v>299.3</v>
      </c>
      <c r="E50" s="39">
        <v>299.3</v>
      </c>
      <c r="F50" s="28">
        <f t="shared" si="4"/>
        <v>100</v>
      </c>
      <c r="G50" s="29">
        <f t="shared" si="6"/>
        <v>100</v>
      </c>
    </row>
    <row r="51" spans="1:7" ht="15.75">
      <c r="A51" s="43" t="s">
        <v>70</v>
      </c>
      <c r="B51" s="44" t="s">
        <v>269</v>
      </c>
      <c r="C51" s="39">
        <f>C52</f>
        <v>31721.100000000002</v>
      </c>
      <c r="D51" s="39">
        <f>D52</f>
        <v>26256.7</v>
      </c>
      <c r="E51" s="39">
        <f>E52</f>
        <v>26256.7</v>
      </c>
      <c r="F51" s="28">
        <f t="shared" si="4"/>
        <v>82.773611255599576</v>
      </c>
      <c r="G51" s="29">
        <f t="shared" ref="G51:G59" si="7">E51/D51*100</f>
        <v>100</v>
      </c>
    </row>
    <row r="52" spans="1:7" ht="15.75">
      <c r="A52" s="43" t="s">
        <v>72</v>
      </c>
      <c r="B52" s="44" t="s">
        <v>270</v>
      </c>
      <c r="C52" s="39">
        <f>C53+C55+C56+C59+C54+C58+C57</f>
        <v>31721.100000000002</v>
      </c>
      <c r="D52" s="39">
        <f>D53+D55+D56+D59+D54+D58</f>
        <v>26256.7</v>
      </c>
      <c r="E52" s="39">
        <f>E53+E55+E56+E59+E54+E58</f>
        <v>26256.7</v>
      </c>
      <c r="F52" s="28">
        <f t="shared" si="4"/>
        <v>82.773611255599576</v>
      </c>
      <c r="G52" s="29">
        <f t="shared" si="7"/>
        <v>100</v>
      </c>
    </row>
    <row r="53" spans="1:7" ht="82.5" customHeight="1">
      <c r="A53" s="42" t="s">
        <v>245</v>
      </c>
      <c r="B53" s="44" t="s">
        <v>271</v>
      </c>
      <c r="C53" s="39">
        <v>3587.2</v>
      </c>
      <c r="D53" s="39">
        <v>2690.4</v>
      </c>
      <c r="E53" s="39">
        <v>2690.4</v>
      </c>
      <c r="F53" s="28">
        <f t="shared" si="4"/>
        <v>75.000000000000014</v>
      </c>
      <c r="G53" s="29">
        <f t="shared" si="7"/>
        <v>100</v>
      </c>
    </row>
    <row r="54" spans="1:7" ht="47.25">
      <c r="A54" s="86" t="s">
        <v>252</v>
      </c>
      <c r="B54" s="44" t="s">
        <v>272</v>
      </c>
      <c r="C54" s="39">
        <v>3458.5</v>
      </c>
      <c r="D54" s="39">
        <v>2953.4</v>
      </c>
      <c r="E54" s="39">
        <v>2953.4</v>
      </c>
      <c r="F54" s="28">
        <f t="shared" si="4"/>
        <v>85.395402631198507</v>
      </c>
      <c r="G54" s="29">
        <f t="shared" si="7"/>
        <v>100</v>
      </c>
    </row>
    <row r="55" spans="1:7" ht="86.25" customHeight="1">
      <c r="A55" s="26" t="s">
        <v>246</v>
      </c>
      <c r="B55" s="27" t="s">
        <v>273</v>
      </c>
      <c r="C55" s="39">
        <v>4903.8999999999996</v>
      </c>
      <c r="D55" s="39">
        <v>3677.9</v>
      </c>
      <c r="E55" s="39">
        <v>3677.9</v>
      </c>
      <c r="F55" s="28">
        <f t="shared" si="4"/>
        <v>74.999490201676224</v>
      </c>
      <c r="G55" s="29">
        <f t="shared" si="7"/>
        <v>100</v>
      </c>
    </row>
    <row r="56" spans="1:7" ht="50.25" customHeight="1">
      <c r="A56" s="26" t="s">
        <v>247</v>
      </c>
      <c r="B56" s="27" t="s">
        <v>274</v>
      </c>
      <c r="C56" s="39">
        <v>2398.1</v>
      </c>
      <c r="D56" s="39">
        <v>1774.4</v>
      </c>
      <c r="E56" s="39">
        <v>1774.4</v>
      </c>
      <c r="F56" s="28">
        <f t="shared" si="4"/>
        <v>73.991910262290986</v>
      </c>
      <c r="G56" s="29">
        <f t="shared" si="7"/>
        <v>100</v>
      </c>
    </row>
    <row r="57" spans="1:7" ht="63" customHeight="1">
      <c r="A57" s="26" t="s">
        <v>331</v>
      </c>
      <c r="B57" s="27" t="s">
        <v>330</v>
      </c>
      <c r="C57" s="39">
        <v>124.4</v>
      </c>
      <c r="D57" s="39"/>
      <c r="E57" s="39"/>
      <c r="F57" s="28"/>
      <c r="G57" s="29"/>
    </row>
    <row r="58" spans="1:7" ht="50.25" customHeight="1">
      <c r="A58" s="26" t="s">
        <v>327</v>
      </c>
      <c r="B58" s="27" t="s">
        <v>328</v>
      </c>
      <c r="C58" s="39">
        <v>7298.8</v>
      </c>
      <c r="D58" s="39">
        <v>5235.7</v>
      </c>
      <c r="E58" s="39">
        <v>5235.7</v>
      </c>
      <c r="F58" s="28">
        <f t="shared" si="4"/>
        <v>71.733709650901517</v>
      </c>
      <c r="G58" s="29">
        <f t="shared" si="7"/>
        <v>100</v>
      </c>
    </row>
    <row r="59" spans="1:7" ht="96" customHeight="1">
      <c r="A59" s="45" t="s">
        <v>248</v>
      </c>
      <c r="B59" s="27" t="s">
        <v>275</v>
      </c>
      <c r="C59" s="39">
        <v>9950.2000000000007</v>
      </c>
      <c r="D59" s="39">
        <v>9924.9</v>
      </c>
      <c r="E59" s="39">
        <v>9924.9</v>
      </c>
      <c r="F59" s="28">
        <f t="shared" si="4"/>
        <v>99.745733754095383</v>
      </c>
      <c r="G59" s="29">
        <f t="shared" si="7"/>
        <v>100</v>
      </c>
    </row>
    <row r="60" spans="1:7" s="21" customFormat="1" ht="31.5">
      <c r="A60" s="30" t="s">
        <v>76</v>
      </c>
      <c r="B60" s="31" t="s">
        <v>276</v>
      </c>
      <c r="C60" s="32">
        <f>C61+C62+C100+C102+C104+C106+C99+C101+C105+C103+C107</f>
        <v>143922.1</v>
      </c>
      <c r="D60" s="32">
        <f>D61+D62+D100+D102+D104+D106+D99+D101+D105+D103+D107</f>
        <v>100427.80000000002</v>
      </c>
      <c r="E60" s="32">
        <f>E61+E62+E100+E102+E104+E106+E99+E101+E105+E103+E107</f>
        <v>100427.80000000002</v>
      </c>
      <c r="F60" s="32">
        <f>E60/C60*100</f>
        <v>69.779276428012111</v>
      </c>
      <c r="G60" s="25">
        <f>E60/D60*100</f>
        <v>100</v>
      </c>
    </row>
    <row r="61" spans="1:7" ht="78.75">
      <c r="A61" s="26" t="s">
        <v>77</v>
      </c>
      <c r="B61" s="27" t="s">
        <v>277</v>
      </c>
      <c r="C61" s="39">
        <v>4537</v>
      </c>
      <c r="D61" s="39">
        <v>3023.2</v>
      </c>
      <c r="E61" s="39">
        <v>3023.2</v>
      </c>
      <c r="F61" s="28">
        <f>E61/C61*100</f>
        <v>66.634339872162215</v>
      </c>
      <c r="G61" s="29">
        <f>E61/D61*100</f>
        <v>100</v>
      </c>
    </row>
    <row r="62" spans="1:7" ht="31.5">
      <c r="A62" s="46" t="s">
        <v>78</v>
      </c>
      <c r="B62" s="47" t="s">
        <v>281</v>
      </c>
      <c r="C62" s="48">
        <f>C64+C65+C66+C67+C73+C74+C75+C76+C77+C78+C79+C80+C81+C82+C83+C84+C85+C86+C87+C88+C89+C90+C92+C93+C94+C96+C97+C98+C68+C69+C70+C71+C72+C91+C95</f>
        <v>124365.9</v>
      </c>
      <c r="D62" s="48">
        <f>D64+D65+D66+D67+D73+D74+D75+D76+D77+D78+D79+D80+D81+D82+D83+D84+D85+D86+D87+D88+D89+D90+D92+D93+D94+D96+D97+D98+D68+D69+D70+D71+D72+D91+D95</f>
        <v>87038.400000000009</v>
      </c>
      <c r="E62" s="48">
        <f>E64+E65+E66+E67+E73+E74+E75+E76+E77+E78+E79+E80+E81+E82+E83+E84+E85+E86+E87+E88+E89+E90+E92+E93+E94+E96+E97+E98+E68+E69+E70+E71+E72+E91+E95</f>
        <v>87038.400000000009</v>
      </c>
      <c r="F62" s="49">
        <f>E62/C62*100</f>
        <v>69.985743680542669</v>
      </c>
      <c r="G62" s="50">
        <f>E62/D62*100</f>
        <v>100</v>
      </c>
    </row>
    <row r="63" spans="1:7" ht="37.5" hidden="1" customHeight="1">
      <c r="A63" s="51" t="s">
        <v>79</v>
      </c>
      <c r="B63" s="27" t="s">
        <v>80</v>
      </c>
      <c r="C63" s="39"/>
      <c r="D63" s="39"/>
      <c r="E63" s="39"/>
      <c r="F63" s="49" t="e">
        <f t="shared" ref="F63:F65" si="8">E63/C63*100</f>
        <v>#DIV/0!</v>
      </c>
      <c r="G63" s="50" t="e">
        <f t="shared" ref="G63:G65" si="9">E63/D63*100</f>
        <v>#DIV/0!</v>
      </c>
    </row>
    <row r="64" spans="1:7" ht="66.75" customHeight="1">
      <c r="A64" s="52" t="s">
        <v>81</v>
      </c>
      <c r="B64" s="44" t="s">
        <v>278</v>
      </c>
      <c r="C64" s="28">
        <v>2.2999999999999998</v>
      </c>
      <c r="D64" s="28"/>
      <c r="E64" s="39"/>
      <c r="F64" s="49"/>
      <c r="G64" s="50"/>
    </row>
    <row r="65" spans="1:7" ht="78.75">
      <c r="A65" s="52" t="s">
        <v>82</v>
      </c>
      <c r="B65" s="44" t="s">
        <v>279</v>
      </c>
      <c r="C65" s="28">
        <v>369.5</v>
      </c>
      <c r="D65" s="28">
        <v>277.2</v>
      </c>
      <c r="E65" s="39">
        <v>277.2</v>
      </c>
      <c r="F65" s="49">
        <f t="shared" si="8"/>
        <v>75.020297699594039</v>
      </c>
      <c r="G65" s="50">
        <f t="shared" si="9"/>
        <v>100</v>
      </c>
    </row>
    <row r="66" spans="1:7" ht="83.25" customHeight="1">
      <c r="A66" s="52" t="s">
        <v>83</v>
      </c>
      <c r="B66" s="44" t="s">
        <v>280</v>
      </c>
      <c r="C66" s="28">
        <v>4614.2</v>
      </c>
      <c r="D66" s="28">
        <v>3188.5</v>
      </c>
      <c r="E66" s="39">
        <v>3188.5</v>
      </c>
      <c r="F66" s="29">
        <f t="shared" ref="F66:F75" si="10">E66/C66*100</f>
        <v>69.101902821724252</v>
      </c>
      <c r="G66" s="29">
        <f t="shared" ref="G66:G96" si="11">E66/D66*100</f>
        <v>100</v>
      </c>
    </row>
    <row r="67" spans="1:7" ht="50.25" customHeight="1">
      <c r="A67" s="52" t="s">
        <v>84</v>
      </c>
      <c r="B67" s="44" t="s">
        <v>282</v>
      </c>
      <c r="C67" s="28">
        <v>213.5</v>
      </c>
      <c r="D67" s="28">
        <v>186.9</v>
      </c>
      <c r="E67" s="39">
        <v>186.9</v>
      </c>
      <c r="F67" s="29">
        <f t="shared" si="10"/>
        <v>87.540983606557376</v>
      </c>
      <c r="G67" s="29">
        <f t="shared" si="11"/>
        <v>100</v>
      </c>
    </row>
    <row r="68" spans="1:7" ht="69" customHeight="1">
      <c r="A68" s="52" t="s">
        <v>85</v>
      </c>
      <c r="B68" s="44" t="s">
        <v>283</v>
      </c>
      <c r="C68" s="28">
        <v>21.4</v>
      </c>
      <c r="D68" s="28">
        <v>4.2</v>
      </c>
      <c r="E68" s="39">
        <v>4.2</v>
      </c>
      <c r="F68" s="29">
        <f t="shared" si="10"/>
        <v>19.626168224299068</v>
      </c>
      <c r="G68" s="29">
        <f t="shared" si="11"/>
        <v>100</v>
      </c>
    </row>
    <row r="69" spans="1:7" ht="54" customHeight="1">
      <c r="A69" s="52" t="s">
        <v>249</v>
      </c>
      <c r="B69" s="44" t="s">
        <v>284</v>
      </c>
      <c r="C69" s="28">
        <v>1726.8</v>
      </c>
      <c r="D69" s="28">
        <v>1647.4</v>
      </c>
      <c r="E69" s="39">
        <v>1647.4</v>
      </c>
      <c r="F69" s="29">
        <f t="shared" si="10"/>
        <v>95.40189946722262</v>
      </c>
      <c r="G69" s="29">
        <f t="shared" si="11"/>
        <v>100</v>
      </c>
    </row>
    <row r="70" spans="1:7" ht="79.5" customHeight="1">
      <c r="A70" s="52" t="s">
        <v>241</v>
      </c>
      <c r="B70" s="44" t="s">
        <v>285</v>
      </c>
      <c r="C70" s="28">
        <v>2435.9</v>
      </c>
      <c r="D70" s="28">
        <v>1826.9</v>
      </c>
      <c r="E70" s="39">
        <v>1826.9</v>
      </c>
      <c r="F70" s="29">
        <f t="shared" si="10"/>
        <v>74.998973685290864</v>
      </c>
      <c r="G70" s="29">
        <f t="shared" si="11"/>
        <v>100</v>
      </c>
    </row>
    <row r="71" spans="1:7" ht="78.75" customHeight="1">
      <c r="A71" s="52" t="s">
        <v>242</v>
      </c>
      <c r="B71" s="44" t="s">
        <v>324</v>
      </c>
      <c r="C71" s="28">
        <v>2.1</v>
      </c>
      <c r="D71" s="28">
        <v>2.1</v>
      </c>
      <c r="E71" s="39">
        <v>2.1</v>
      </c>
      <c r="F71" s="29">
        <f t="shared" si="10"/>
        <v>100</v>
      </c>
      <c r="G71" s="29">
        <f t="shared" si="11"/>
        <v>100</v>
      </c>
    </row>
    <row r="72" spans="1:7" ht="68.25" customHeight="1">
      <c r="A72" s="52" t="s">
        <v>250</v>
      </c>
      <c r="B72" s="44" t="s">
        <v>323</v>
      </c>
      <c r="C72" s="28">
        <v>19.8</v>
      </c>
      <c r="D72" s="28">
        <v>19.8</v>
      </c>
      <c r="E72" s="39">
        <v>19.8</v>
      </c>
      <c r="F72" s="29">
        <f t="shared" si="10"/>
        <v>100</v>
      </c>
      <c r="G72" s="29">
        <f t="shared" si="11"/>
        <v>100</v>
      </c>
    </row>
    <row r="73" spans="1:7" ht="64.5" customHeight="1">
      <c r="A73" s="52" t="s">
        <v>86</v>
      </c>
      <c r="B73" s="44" t="s">
        <v>322</v>
      </c>
      <c r="C73" s="28">
        <v>59757.2</v>
      </c>
      <c r="D73" s="28">
        <v>41642.800000000003</v>
      </c>
      <c r="E73" s="39">
        <v>41642.800000000003</v>
      </c>
      <c r="F73" s="29">
        <f t="shared" si="10"/>
        <v>69.686665372540887</v>
      </c>
      <c r="G73" s="29">
        <f t="shared" si="11"/>
        <v>100</v>
      </c>
    </row>
    <row r="74" spans="1:7" ht="80.25" customHeight="1">
      <c r="A74" s="52" t="s">
        <v>87</v>
      </c>
      <c r="B74" s="44" t="s">
        <v>321</v>
      </c>
      <c r="C74" s="28">
        <v>9.6</v>
      </c>
      <c r="D74" s="28">
        <v>6.9</v>
      </c>
      <c r="E74" s="39">
        <v>6.9</v>
      </c>
      <c r="F74" s="29">
        <f t="shared" si="10"/>
        <v>71.875000000000014</v>
      </c>
      <c r="G74" s="29">
        <f t="shared" si="11"/>
        <v>100</v>
      </c>
    </row>
    <row r="75" spans="1:7" ht="80.25" customHeight="1">
      <c r="A75" s="52" t="s">
        <v>88</v>
      </c>
      <c r="B75" s="44" t="s">
        <v>320</v>
      </c>
      <c r="C75" s="28">
        <v>511.2</v>
      </c>
      <c r="D75" s="28">
        <v>296.2</v>
      </c>
      <c r="E75" s="39">
        <v>296.2</v>
      </c>
      <c r="F75" s="29">
        <f t="shared" si="10"/>
        <v>57.942097026604067</v>
      </c>
      <c r="G75" s="29">
        <f t="shared" si="11"/>
        <v>100</v>
      </c>
    </row>
    <row r="76" spans="1:7" ht="63">
      <c r="A76" s="52" t="s">
        <v>90</v>
      </c>
      <c r="B76" s="44" t="s">
        <v>319</v>
      </c>
      <c r="C76" s="28">
        <v>14155</v>
      </c>
      <c r="D76" s="28">
        <v>9299.9</v>
      </c>
      <c r="E76" s="39">
        <v>9299.9</v>
      </c>
      <c r="F76" s="29">
        <f t="shared" ref="F76:F81" si="12">E76/C76*100</f>
        <v>65.700459201695509</v>
      </c>
      <c r="G76" s="29">
        <f t="shared" si="11"/>
        <v>100</v>
      </c>
    </row>
    <row r="77" spans="1:7" ht="113.25" customHeight="1">
      <c r="A77" s="52" t="s">
        <v>91</v>
      </c>
      <c r="B77" s="44" t="s">
        <v>318</v>
      </c>
      <c r="C77" s="28">
        <v>19.3</v>
      </c>
      <c r="D77" s="28">
        <v>14.4</v>
      </c>
      <c r="E77" s="39">
        <v>14.4</v>
      </c>
      <c r="F77" s="29">
        <f t="shared" si="12"/>
        <v>74.611398963730565</v>
      </c>
      <c r="G77" s="29">
        <f t="shared" si="11"/>
        <v>100</v>
      </c>
    </row>
    <row r="78" spans="1:7" ht="115.5" customHeight="1">
      <c r="A78" s="52" t="s">
        <v>92</v>
      </c>
      <c r="B78" s="44" t="s">
        <v>325</v>
      </c>
      <c r="C78" s="28">
        <v>261.89999999999998</v>
      </c>
      <c r="D78" s="28">
        <v>161</v>
      </c>
      <c r="E78" s="39">
        <v>161</v>
      </c>
      <c r="F78" s="29">
        <f t="shared" si="12"/>
        <v>61.473844978999622</v>
      </c>
      <c r="G78" s="29">
        <f t="shared" si="11"/>
        <v>100</v>
      </c>
    </row>
    <row r="79" spans="1:7" ht="128.25" customHeight="1">
      <c r="A79" s="52" t="s">
        <v>93</v>
      </c>
      <c r="B79" s="44" t="s">
        <v>317</v>
      </c>
      <c r="C79" s="28">
        <v>127.2</v>
      </c>
      <c r="D79" s="28">
        <v>89.5</v>
      </c>
      <c r="E79" s="39">
        <v>89.5</v>
      </c>
      <c r="F79" s="29">
        <f t="shared" si="12"/>
        <v>70.361635220125791</v>
      </c>
      <c r="G79" s="29">
        <f t="shared" si="11"/>
        <v>100</v>
      </c>
    </row>
    <row r="80" spans="1:7" ht="256.5" customHeight="1">
      <c r="A80" s="52" t="s">
        <v>94</v>
      </c>
      <c r="B80" s="44" t="s">
        <v>316</v>
      </c>
      <c r="C80" s="28">
        <v>5302.8</v>
      </c>
      <c r="D80" s="28">
        <v>3879.6</v>
      </c>
      <c r="E80" s="39">
        <v>3879.6</v>
      </c>
      <c r="F80" s="29">
        <f t="shared" si="12"/>
        <v>73.161348721430187</v>
      </c>
      <c r="G80" s="29">
        <f t="shared" si="11"/>
        <v>100</v>
      </c>
    </row>
    <row r="81" spans="1:7" ht="118.5" customHeight="1">
      <c r="A81" s="87" t="s">
        <v>254</v>
      </c>
      <c r="B81" s="44" t="s">
        <v>315</v>
      </c>
      <c r="C81" s="28">
        <v>18.399999999999999</v>
      </c>
      <c r="D81" s="28">
        <v>13.6</v>
      </c>
      <c r="E81" s="39">
        <v>13.6</v>
      </c>
      <c r="F81" s="29">
        <f t="shared" si="12"/>
        <v>73.913043478260875</v>
      </c>
      <c r="G81" s="29">
        <f t="shared" si="11"/>
        <v>100</v>
      </c>
    </row>
    <row r="82" spans="1:7" ht="69" customHeight="1">
      <c r="A82" s="52" t="s">
        <v>95</v>
      </c>
      <c r="B82" s="44" t="s">
        <v>314</v>
      </c>
      <c r="C82" s="28">
        <v>427.4</v>
      </c>
      <c r="D82" s="28">
        <v>275.3</v>
      </c>
      <c r="E82" s="39">
        <v>275.3</v>
      </c>
      <c r="F82" s="29">
        <f t="shared" ref="F82:F96" si="13">E82/C82*100</f>
        <v>64.412728123537676</v>
      </c>
      <c r="G82" s="29">
        <f t="shared" si="11"/>
        <v>100</v>
      </c>
    </row>
    <row r="83" spans="1:7" ht="64.5" customHeight="1">
      <c r="A83" s="52" t="s">
        <v>96</v>
      </c>
      <c r="B83" s="44" t="s">
        <v>313</v>
      </c>
      <c r="C83" s="28">
        <v>485.7</v>
      </c>
      <c r="D83" s="28">
        <v>373.9</v>
      </c>
      <c r="E83" s="39">
        <v>373.9</v>
      </c>
      <c r="F83" s="29">
        <f t="shared" si="13"/>
        <v>76.981675931645043</v>
      </c>
      <c r="G83" s="29">
        <f t="shared" si="11"/>
        <v>100</v>
      </c>
    </row>
    <row r="84" spans="1:7" ht="126.75" customHeight="1">
      <c r="A84" s="52" t="s">
        <v>97</v>
      </c>
      <c r="B84" s="44" t="s">
        <v>312</v>
      </c>
      <c r="C84" s="28">
        <v>7873.1</v>
      </c>
      <c r="D84" s="28">
        <v>4721.5</v>
      </c>
      <c r="E84" s="39">
        <v>4721.5</v>
      </c>
      <c r="F84" s="29">
        <f t="shared" si="13"/>
        <v>59.970024513850959</v>
      </c>
      <c r="G84" s="29">
        <f t="shared" si="11"/>
        <v>100</v>
      </c>
    </row>
    <row r="85" spans="1:7" ht="147" customHeight="1">
      <c r="A85" s="52" t="s">
        <v>98</v>
      </c>
      <c r="B85" s="44" t="s">
        <v>311</v>
      </c>
      <c r="C85" s="28">
        <v>234.8</v>
      </c>
      <c r="D85" s="28">
        <v>203.6</v>
      </c>
      <c r="E85" s="39">
        <v>203.6</v>
      </c>
      <c r="F85" s="29">
        <f t="shared" si="13"/>
        <v>86.712095400340701</v>
      </c>
      <c r="G85" s="29">
        <f t="shared" si="11"/>
        <v>100</v>
      </c>
    </row>
    <row r="86" spans="1:7" ht="115.5" customHeight="1">
      <c r="A86" s="52" t="s">
        <v>99</v>
      </c>
      <c r="B86" s="44" t="s">
        <v>310</v>
      </c>
      <c r="C86" s="28">
        <v>39</v>
      </c>
      <c r="D86" s="28">
        <v>29.3</v>
      </c>
      <c r="E86" s="39">
        <v>29.3</v>
      </c>
      <c r="F86" s="29">
        <f t="shared" si="13"/>
        <v>75.128205128205124</v>
      </c>
      <c r="G86" s="29">
        <f t="shared" si="11"/>
        <v>100</v>
      </c>
    </row>
    <row r="87" spans="1:7" ht="149.25" customHeight="1">
      <c r="A87" s="52" t="s">
        <v>100</v>
      </c>
      <c r="B87" s="44" t="s">
        <v>101</v>
      </c>
      <c r="C87" s="28">
        <v>11765</v>
      </c>
      <c r="D87" s="28">
        <v>8235.5</v>
      </c>
      <c r="E87" s="39">
        <v>8235.5</v>
      </c>
      <c r="F87" s="29">
        <f t="shared" si="13"/>
        <v>70</v>
      </c>
      <c r="G87" s="29">
        <f t="shared" si="11"/>
        <v>100</v>
      </c>
    </row>
    <row r="88" spans="1:7" ht="99.75" customHeight="1">
      <c r="A88" s="52" t="s">
        <v>102</v>
      </c>
      <c r="B88" s="44" t="s">
        <v>309</v>
      </c>
      <c r="C88" s="28">
        <v>108.7</v>
      </c>
      <c r="D88" s="28">
        <v>65.2</v>
      </c>
      <c r="E88" s="39">
        <v>65.2</v>
      </c>
      <c r="F88" s="29">
        <f t="shared" si="13"/>
        <v>59.981600735970567</v>
      </c>
      <c r="G88" s="29">
        <f t="shared" si="11"/>
        <v>100</v>
      </c>
    </row>
    <row r="89" spans="1:7" ht="81" customHeight="1">
      <c r="A89" s="52" t="s">
        <v>103</v>
      </c>
      <c r="B89" s="44" t="s">
        <v>308</v>
      </c>
      <c r="C89" s="28">
        <v>427</v>
      </c>
      <c r="D89" s="28">
        <v>360.1</v>
      </c>
      <c r="E89" s="39">
        <v>360.1</v>
      </c>
      <c r="F89" s="29">
        <f t="shared" si="13"/>
        <v>84.332552693208441</v>
      </c>
      <c r="G89" s="29">
        <f t="shared" si="11"/>
        <v>100</v>
      </c>
    </row>
    <row r="90" spans="1:7" ht="70.5" customHeight="1">
      <c r="A90" s="52" t="s">
        <v>104</v>
      </c>
      <c r="B90" s="44" t="s">
        <v>307</v>
      </c>
      <c r="C90" s="28">
        <v>6.2</v>
      </c>
      <c r="D90" s="28">
        <v>6.2</v>
      </c>
      <c r="E90" s="39">
        <v>6.2</v>
      </c>
      <c r="F90" s="29">
        <f t="shared" si="13"/>
        <v>100</v>
      </c>
      <c r="G90" s="29">
        <f t="shared" si="11"/>
        <v>100</v>
      </c>
    </row>
    <row r="91" spans="1:7" ht="77.25" customHeight="1">
      <c r="A91" s="52" t="s">
        <v>255</v>
      </c>
      <c r="B91" s="44" t="s">
        <v>306</v>
      </c>
      <c r="C91" s="28">
        <v>3.1</v>
      </c>
      <c r="D91" s="28">
        <v>1.4</v>
      </c>
      <c r="E91" s="39">
        <v>1.4</v>
      </c>
      <c r="F91" s="29">
        <f t="shared" si="13"/>
        <v>45.161290322580641</v>
      </c>
      <c r="G91" s="29">
        <f t="shared" si="11"/>
        <v>100</v>
      </c>
    </row>
    <row r="92" spans="1:7" ht="63" customHeight="1">
      <c r="A92" s="52" t="s">
        <v>105</v>
      </c>
      <c r="B92" s="44" t="s">
        <v>305</v>
      </c>
      <c r="C92" s="28">
        <v>2869.6</v>
      </c>
      <c r="D92" s="28">
        <v>2417.1</v>
      </c>
      <c r="E92" s="39">
        <v>2417.1</v>
      </c>
      <c r="F92" s="29">
        <f t="shared" si="13"/>
        <v>84.231251742403117</v>
      </c>
      <c r="G92" s="29">
        <f t="shared" si="11"/>
        <v>100</v>
      </c>
    </row>
    <row r="93" spans="1:7" ht="98.25" customHeight="1">
      <c r="A93" s="52" t="s">
        <v>106</v>
      </c>
      <c r="B93" s="44" t="s">
        <v>304</v>
      </c>
      <c r="C93" s="28">
        <v>45.6</v>
      </c>
      <c r="D93" s="28"/>
      <c r="E93" s="39"/>
      <c r="F93" s="29"/>
      <c r="G93" s="29"/>
    </row>
    <row r="94" spans="1:7" ht="50.25" customHeight="1">
      <c r="A94" s="52" t="s">
        <v>107</v>
      </c>
      <c r="B94" s="44" t="s">
        <v>303</v>
      </c>
      <c r="C94" s="28">
        <v>656.2</v>
      </c>
      <c r="D94" s="28">
        <v>656.2</v>
      </c>
      <c r="E94" s="39">
        <v>656.2</v>
      </c>
      <c r="F94" s="29">
        <f t="shared" si="13"/>
        <v>100</v>
      </c>
      <c r="G94" s="29">
        <f t="shared" si="11"/>
        <v>100</v>
      </c>
    </row>
    <row r="95" spans="1:7" ht="50.25" customHeight="1">
      <c r="A95" s="52" t="s">
        <v>329</v>
      </c>
      <c r="B95" s="44" t="s">
        <v>333</v>
      </c>
      <c r="C95" s="28">
        <v>500.1</v>
      </c>
      <c r="D95" s="28">
        <v>500.1</v>
      </c>
      <c r="E95" s="39">
        <v>500.1</v>
      </c>
      <c r="F95" s="29">
        <f t="shared" si="13"/>
        <v>100</v>
      </c>
      <c r="G95" s="29">
        <f t="shared" si="11"/>
        <v>100</v>
      </c>
    </row>
    <row r="96" spans="1:7" ht="66.75" customHeight="1">
      <c r="A96" s="52" t="s">
        <v>108</v>
      </c>
      <c r="B96" s="44" t="s">
        <v>302</v>
      </c>
      <c r="C96" s="28">
        <v>99.4</v>
      </c>
      <c r="D96" s="28">
        <v>52.1</v>
      </c>
      <c r="E96" s="39">
        <v>52.1</v>
      </c>
      <c r="F96" s="29">
        <f t="shared" si="13"/>
        <v>52.414486921529168</v>
      </c>
      <c r="G96" s="29">
        <f t="shared" si="11"/>
        <v>100</v>
      </c>
    </row>
    <row r="97" spans="1:7" ht="78.75">
      <c r="A97" s="52" t="s">
        <v>109</v>
      </c>
      <c r="B97" s="44" t="s">
        <v>301</v>
      </c>
      <c r="C97" s="28">
        <v>9255.4</v>
      </c>
      <c r="D97" s="28">
        <v>6582.9</v>
      </c>
      <c r="E97" s="39">
        <v>6582.9</v>
      </c>
      <c r="F97" s="29">
        <f t="shared" ref="F97:F101" si="14">E97/C97*100</f>
        <v>71.124964885364221</v>
      </c>
      <c r="G97" s="29">
        <f t="shared" ref="G97:G107" si="15">E97/D97*100</f>
        <v>100</v>
      </c>
    </row>
    <row r="98" spans="1:7" ht="79.5" customHeight="1">
      <c r="A98" s="52" t="s">
        <v>110</v>
      </c>
      <c r="B98" s="44" t="s">
        <v>300</v>
      </c>
      <c r="C98" s="28">
        <v>1.5</v>
      </c>
      <c r="D98" s="28">
        <v>1.1000000000000001</v>
      </c>
      <c r="E98" s="39">
        <v>1.1000000000000001</v>
      </c>
      <c r="F98" s="29">
        <f t="shared" si="14"/>
        <v>73.333333333333343</v>
      </c>
      <c r="G98" s="29">
        <f t="shared" si="15"/>
        <v>100</v>
      </c>
    </row>
    <row r="99" spans="1:7" ht="79.5" customHeight="1">
      <c r="A99" s="85" t="s">
        <v>243</v>
      </c>
      <c r="B99" s="44" t="s">
        <v>299</v>
      </c>
      <c r="C99" s="28">
        <v>1236</v>
      </c>
      <c r="D99" s="28">
        <v>748.6</v>
      </c>
      <c r="E99" s="39">
        <v>748.6</v>
      </c>
      <c r="F99" s="29">
        <f t="shared" si="14"/>
        <v>60.566343042071203</v>
      </c>
      <c r="G99" s="29">
        <f t="shared" si="15"/>
        <v>100</v>
      </c>
    </row>
    <row r="100" spans="1:7" ht="78.75" customHeight="1">
      <c r="A100" s="53" t="s">
        <v>89</v>
      </c>
      <c r="B100" s="27" t="s">
        <v>298</v>
      </c>
      <c r="C100" s="39">
        <v>466.6</v>
      </c>
      <c r="D100" s="39">
        <v>341.9</v>
      </c>
      <c r="E100" s="39">
        <v>341.9</v>
      </c>
      <c r="F100" s="28">
        <f t="shared" si="14"/>
        <v>73.27475353621945</v>
      </c>
      <c r="G100" s="29">
        <f t="shared" si="15"/>
        <v>100</v>
      </c>
    </row>
    <row r="101" spans="1:7" ht="78.75" customHeight="1">
      <c r="A101" s="53" t="s">
        <v>89</v>
      </c>
      <c r="B101" s="27" t="s">
        <v>297</v>
      </c>
      <c r="C101" s="39">
        <v>5365.4</v>
      </c>
      <c r="D101" s="39">
        <v>3931.7</v>
      </c>
      <c r="E101" s="39">
        <v>3931.7</v>
      </c>
      <c r="F101" s="28">
        <f t="shared" si="14"/>
        <v>73.278786297386972</v>
      </c>
      <c r="G101" s="29">
        <f t="shared" si="15"/>
        <v>100</v>
      </c>
    </row>
    <row r="102" spans="1:7" ht="50.25" customHeight="1">
      <c r="A102" s="53" t="s">
        <v>111</v>
      </c>
      <c r="B102" s="27" t="s">
        <v>296</v>
      </c>
      <c r="C102" s="39">
        <v>602.1</v>
      </c>
      <c r="D102" s="39">
        <v>451.6</v>
      </c>
      <c r="E102" s="39">
        <v>451.6</v>
      </c>
      <c r="F102" s="28">
        <f t="shared" ref="F102:F116" si="16">E102/C102*100</f>
        <v>75.004152134196971</v>
      </c>
      <c r="G102" s="29">
        <f t="shared" si="15"/>
        <v>100</v>
      </c>
    </row>
    <row r="103" spans="1:7" ht="62.25" customHeight="1">
      <c r="A103" s="53" t="s">
        <v>251</v>
      </c>
      <c r="B103" s="27" t="s">
        <v>295</v>
      </c>
      <c r="C103" s="39">
        <v>0.8</v>
      </c>
      <c r="D103" s="39">
        <v>0.8</v>
      </c>
      <c r="E103" s="39">
        <v>0.8</v>
      </c>
      <c r="F103" s="28">
        <f t="shared" si="16"/>
        <v>100</v>
      </c>
      <c r="G103" s="29">
        <f t="shared" si="15"/>
        <v>100</v>
      </c>
    </row>
    <row r="104" spans="1:7" ht="51.75" customHeight="1">
      <c r="A104" s="53" t="s">
        <v>112</v>
      </c>
      <c r="B104" s="27" t="s">
        <v>294</v>
      </c>
      <c r="C104" s="39">
        <v>62.5</v>
      </c>
      <c r="D104" s="39">
        <v>46.4</v>
      </c>
      <c r="E104" s="39">
        <v>46.4</v>
      </c>
      <c r="F104" s="28">
        <f t="shared" si="16"/>
        <v>74.239999999999995</v>
      </c>
      <c r="G104" s="29">
        <f t="shared" si="15"/>
        <v>100</v>
      </c>
    </row>
    <row r="105" spans="1:7" ht="99.75" customHeight="1">
      <c r="A105" s="53" t="s">
        <v>244</v>
      </c>
      <c r="B105" s="27" t="s">
        <v>293</v>
      </c>
      <c r="C105" s="39">
        <v>4825.8</v>
      </c>
      <c r="D105" s="39">
        <v>2890.6</v>
      </c>
      <c r="E105" s="39">
        <v>2890.6</v>
      </c>
      <c r="F105" s="28">
        <f t="shared" si="16"/>
        <v>59.898876870156236</v>
      </c>
      <c r="G105" s="29">
        <f t="shared" si="15"/>
        <v>100</v>
      </c>
    </row>
    <row r="106" spans="1:7" ht="62.25" customHeight="1">
      <c r="A106" s="53" t="s">
        <v>113</v>
      </c>
      <c r="B106" s="27" t="s">
        <v>292</v>
      </c>
      <c r="C106" s="39">
        <v>1.3</v>
      </c>
      <c r="D106" s="39">
        <v>1.3</v>
      </c>
      <c r="E106" s="39">
        <v>1.3</v>
      </c>
      <c r="F106" s="28">
        <f t="shared" si="16"/>
        <v>100</v>
      </c>
      <c r="G106" s="29">
        <f t="shared" si="15"/>
        <v>100</v>
      </c>
    </row>
    <row r="107" spans="1:7" ht="49.5" customHeight="1">
      <c r="A107" s="53" t="s">
        <v>286</v>
      </c>
      <c r="B107" s="27" t="s">
        <v>291</v>
      </c>
      <c r="C107" s="39">
        <v>2458.6999999999998</v>
      </c>
      <c r="D107" s="39">
        <v>1953.3</v>
      </c>
      <c r="E107" s="39">
        <v>1953.3</v>
      </c>
      <c r="F107" s="28">
        <f t="shared" si="16"/>
        <v>79.444421848944572</v>
      </c>
      <c r="G107" s="29">
        <f t="shared" si="15"/>
        <v>100</v>
      </c>
    </row>
    <row r="108" spans="1:7" ht="48" customHeight="1">
      <c r="A108" s="89" t="s">
        <v>258</v>
      </c>
      <c r="B108" s="31" t="s">
        <v>290</v>
      </c>
      <c r="C108" s="40">
        <f>SUM(C109:C110)</f>
        <v>3.8</v>
      </c>
      <c r="D108" s="40">
        <f>SUM(D109:D110)</f>
        <v>0</v>
      </c>
      <c r="E108" s="40">
        <f>SUM(E109:E110)</f>
        <v>0</v>
      </c>
      <c r="F108" s="28"/>
      <c r="G108" s="29"/>
    </row>
    <row r="109" spans="1:7" ht="66" customHeight="1">
      <c r="A109" s="53" t="s">
        <v>259</v>
      </c>
      <c r="B109" s="27" t="s">
        <v>338</v>
      </c>
      <c r="C109" s="39">
        <v>1.2</v>
      </c>
      <c r="D109" s="39"/>
      <c r="E109" s="39"/>
      <c r="F109" s="28"/>
      <c r="G109" s="29"/>
    </row>
    <row r="110" spans="1:7" ht="66" customHeight="1">
      <c r="A110" s="53" t="s">
        <v>259</v>
      </c>
      <c r="B110" s="27" t="s">
        <v>339</v>
      </c>
      <c r="C110" s="39">
        <v>2.6</v>
      </c>
      <c r="D110" s="39"/>
      <c r="E110" s="39"/>
      <c r="F110" s="28"/>
      <c r="G110" s="29"/>
    </row>
    <row r="111" spans="1:7" ht="62.25" customHeight="1">
      <c r="A111" s="54" t="s">
        <v>114</v>
      </c>
      <c r="B111" s="31" t="s">
        <v>115</v>
      </c>
      <c r="C111" s="40">
        <f t="shared" ref="C111:E112" si="17">C112</f>
        <v>-389.70000000000005</v>
      </c>
      <c r="D111" s="40">
        <f t="shared" si="17"/>
        <v>-389.70000000000005</v>
      </c>
      <c r="E111" s="40">
        <f t="shared" si="17"/>
        <v>-389.70000000000005</v>
      </c>
      <c r="F111" s="55">
        <f t="shared" si="16"/>
        <v>100</v>
      </c>
      <c r="G111" s="25">
        <f t="shared" ref="G111:G116" si="18">E111/D111*100</f>
        <v>100</v>
      </c>
    </row>
    <row r="112" spans="1:7" ht="62.25" customHeight="1">
      <c r="A112" s="54" t="s">
        <v>116</v>
      </c>
      <c r="B112" s="27" t="s">
        <v>117</v>
      </c>
      <c r="C112" s="39">
        <f>C113</f>
        <v>-389.70000000000005</v>
      </c>
      <c r="D112" s="39">
        <f t="shared" si="17"/>
        <v>-389.70000000000005</v>
      </c>
      <c r="E112" s="39">
        <f t="shared" si="17"/>
        <v>-389.70000000000005</v>
      </c>
      <c r="F112" s="56">
        <f t="shared" si="16"/>
        <v>100</v>
      </c>
      <c r="G112" s="29">
        <f t="shared" si="18"/>
        <v>100</v>
      </c>
    </row>
    <row r="113" spans="1:7" ht="62.25" customHeight="1">
      <c r="A113" s="58" t="s">
        <v>118</v>
      </c>
      <c r="B113" s="47" t="s">
        <v>289</v>
      </c>
      <c r="C113" s="48">
        <f>+C114+C115</f>
        <v>-389.70000000000005</v>
      </c>
      <c r="D113" s="48">
        <f t="shared" ref="D113:E113" si="19">+D114+D115</f>
        <v>-389.70000000000005</v>
      </c>
      <c r="E113" s="48">
        <f t="shared" si="19"/>
        <v>-389.70000000000005</v>
      </c>
      <c r="F113" s="59">
        <f t="shared" si="16"/>
        <v>100</v>
      </c>
      <c r="G113" s="50">
        <f t="shared" si="18"/>
        <v>100</v>
      </c>
    </row>
    <row r="114" spans="1:7" ht="62.25" customHeight="1">
      <c r="A114" s="42" t="s">
        <v>119</v>
      </c>
      <c r="B114" s="27" t="s">
        <v>288</v>
      </c>
      <c r="C114" s="39">
        <v>-355.6</v>
      </c>
      <c r="D114" s="39">
        <v>-355.6</v>
      </c>
      <c r="E114" s="39">
        <v>-355.6</v>
      </c>
      <c r="F114" s="56">
        <f t="shared" si="16"/>
        <v>100</v>
      </c>
      <c r="G114" s="29">
        <f t="shared" si="18"/>
        <v>100</v>
      </c>
    </row>
    <row r="115" spans="1:7" ht="79.5" customHeight="1">
      <c r="A115" s="57" t="s">
        <v>120</v>
      </c>
      <c r="B115" s="27" t="s">
        <v>287</v>
      </c>
      <c r="C115" s="39">
        <v>-34.1</v>
      </c>
      <c r="D115" s="39">
        <v>-34.1</v>
      </c>
      <c r="E115" s="39">
        <v>-34.1</v>
      </c>
      <c r="F115" s="56">
        <f t="shared" si="16"/>
        <v>100</v>
      </c>
      <c r="G115" s="29">
        <f t="shared" si="18"/>
        <v>100</v>
      </c>
    </row>
    <row r="116" spans="1:7" s="65" customFormat="1" ht="21" customHeight="1">
      <c r="A116" s="60" t="s">
        <v>121</v>
      </c>
      <c r="B116" s="61" t="s">
        <v>122</v>
      </c>
      <c r="C116" s="62">
        <f>C36+C6</f>
        <v>259051.09999999998</v>
      </c>
      <c r="D116" s="62">
        <f>D36+D6</f>
        <v>187010.6</v>
      </c>
      <c r="E116" s="62">
        <f>E36+E6</f>
        <v>188063.4</v>
      </c>
      <c r="F116" s="63">
        <f t="shared" si="16"/>
        <v>72.597028153904773</v>
      </c>
      <c r="G116" s="64">
        <f t="shared" si="18"/>
        <v>100.56296274114942</v>
      </c>
    </row>
    <row r="117" spans="1:7" ht="15.75" customHeight="1">
      <c r="A117" s="94" t="s">
        <v>123</v>
      </c>
      <c r="B117" s="94"/>
      <c r="C117" s="94"/>
      <c r="D117" s="94"/>
      <c r="E117" s="94"/>
      <c r="F117" s="94"/>
      <c r="G117" s="94"/>
    </row>
    <row r="118" spans="1:7" ht="15.75">
      <c r="A118" s="67" t="s">
        <v>124</v>
      </c>
      <c r="B118" s="68" t="s">
        <v>125</v>
      </c>
      <c r="C118" s="69">
        <f>SUM(C120:C125)</f>
        <v>32433.399999999998</v>
      </c>
      <c r="D118" s="69">
        <f>SUM(D120:D125)</f>
        <v>24182.5</v>
      </c>
      <c r="E118" s="69">
        <f>SUM(E120:E125)</f>
        <v>24069.4</v>
      </c>
      <c r="F118" s="69">
        <f t="shared" ref="F118:F127" si="20">E118/C118*100</f>
        <v>74.211769348881091</v>
      </c>
      <c r="G118" s="69">
        <f>E118/D118*100</f>
        <v>99.532306419931771</v>
      </c>
    </row>
    <row r="119" spans="1:7" ht="15.75">
      <c r="A119" s="67"/>
      <c r="B119" s="68"/>
      <c r="C119" s="69"/>
      <c r="D119" s="69"/>
      <c r="E119" s="69"/>
      <c r="F119" s="69"/>
      <c r="G119" s="69"/>
    </row>
    <row r="120" spans="1:7" ht="63">
      <c r="A120" s="70" t="s">
        <v>126</v>
      </c>
      <c r="B120" s="71" t="s">
        <v>127</v>
      </c>
      <c r="C120" s="72">
        <v>21888.7</v>
      </c>
      <c r="D120" s="72">
        <v>16612</v>
      </c>
      <c r="E120" s="72">
        <v>16594.900000000001</v>
      </c>
      <c r="F120" s="72">
        <f t="shared" si="20"/>
        <v>75.814918199801724</v>
      </c>
      <c r="G120" s="72">
        <f>E120/D120*100</f>
        <v>99.897062364555751</v>
      </c>
    </row>
    <row r="121" spans="1:7" ht="15.75">
      <c r="A121" s="70" t="s">
        <v>240</v>
      </c>
      <c r="B121" s="71" t="s">
        <v>239</v>
      </c>
      <c r="C121" s="72">
        <v>0.8</v>
      </c>
      <c r="D121" s="72">
        <v>0.8</v>
      </c>
      <c r="E121" s="72">
        <v>0.8</v>
      </c>
      <c r="F121" s="72">
        <f t="shared" si="20"/>
        <v>100</v>
      </c>
      <c r="G121" s="72">
        <f>E121/D121*100</f>
        <v>100</v>
      </c>
    </row>
    <row r="122" spans="1:7" ht="47.25">
      <c r="A122" s="70" t="s">
        <v>128</v>
      </c>
      <c r="B122" s="71" t="s">
        <v>129</v>
      </c>
      <c r="C122" s="72">
        <v>8407.1</v>
      </c>
      <c r="D122" s="72">
        <v>6369</v>
      </c>
      <c r="E122" s="72">
        <v>6273</v>
      </c>
      <c r="F122" s="72">
        <f t="shared" si="20"/>
        <v>74.615503562465051</v>
      </c>
      <c r="G122" s="72">
        <f>E122/D122*100</f>
        <v>98.492699010833732</v>
      </c>
    </row>
    <row r="123" spans="1:7" ht="15.75">
      <c r="A123" s="70" t="s">
        <v>130</v>
      </c>
      <c r="B123" s="71" t="s">
        <v>131</v>
      </c>
      <c r="C123" s="72">
        <v>0</v>
      </c>
      <c r="D123" s="72">
        <v>0</v>
      </c>
      <c r="E123" s="72">
        <v>0</v>
      </c>
      <c r="F123" s="72" t="e">
        <f t="shared" si="20"/>
        <v>#DIV/0!</v>
      </c>
      <c r="G123" s="72" t="e">
        <f>E123/D123*100</f>
        <v>#DIV/0!</v>
      </c>
    </row>
    <row r="124" spans="1:7" ht="15.75">
      <c r="A124" s="70" t="s">
        <v>132</v>
      </c>
      <c r="B124" s="71" t="s">
        <v>133</v>
      </c>
      <c r="C124" s="72">
        <v>57</v>
      </c>
      <c r="D124" s="72">
        <v>0</v>
      </c>
      <c r="E124" s="72">
        <v>0</v>
      </c>
      <c r="F124" s="72">
        <f t="shared" si="20"/>
        <v>0</v>
      </c>
      <c r="G124" s="72" t="e">
        <f>E124/D124*100</f>
        <v>#DIV/0!</v>
      </c>
    </row>
    <row r="125" spans="1:7" ht="15.75">
      <c r="A125" s="70" t="s">
        <v>134</v>
      </c>
      <c r="B125" s="71" t="s">
        <v>135</v>
      </c>
      <c r="C125" s="72">
        <v>2079.8000000000002</v>
      </c>
      <c r="D125" s="72">
        <v>1200.7</v>
      </c>
      <c r="E125" s="72">
        <v>1200.7</v>
      </c>
      <c r="F125" s="72">
        <f t="shared" si="20"/>
        <v>57.731512645446671</v>
      </c>
      <c r="G125" s="72">
        <f t="shared" ref="G125:G154" si="21">E125/D125*100</f>
        <v>100</v>
      </c>
    </row>
    <row r="126" spans="1:7" ht="15.75">
      <c r="A126" s="66" t="s">
        <v>136</v>
      </c>
      <c r="B126" s="68" t="s">
        <v>137</v>
      </c>
      <c r="C126" s="69">
        <f>SUM(C127:C127)</f>
        <v>602.1</v>
      </c>
      <c r="D126" s="69">
        <f>SUM(D127:D127)</f>
        <v>451.6</v>
      </c>
      <c r="E126" s="69">
        <f>SUM(E127:E127)</f>
        <v>451.6</v>
      </c>
      <c r="F126" s="69">
        <f t="shared" si="20"/>
        <v>75.004152134196971</v>
      </c>
      <c r="G126" s="69">
        <f t="shared" si="21"/>
        <v>100</v>
      </c>
    </row>
    <row r="127" spans="1:7" ht="15.75">
      <c r="A127" s="70" t="s">
        <v>138</v>
      </c>
      <c r="B127" s="71" t="s">
        <v>139</v>
      </c>
      <c r="C127" s="72">
        <v>602.1</v>
      </c>
      <c r="D127" s="72">
        <v>451.6</v>
      </c>
      <c r="E127" s="72">
        <v>451.6</v>
      </c>
      <c r="F127" s="72">
        <f t="shared" si="20"/>
        <v>75.004152134196971</v>
      </c>
      <c r="G127" s="72">
        <f t="shared" si="21"/>
        <v>100</v>
      </c>
    </row>
    <row r="128" spans="1:7" ht="31.5">
      <c r="A128" s="70" t="s">
        <v>140</v>
      </c>
      <c r="B128" s="68" t="s">
        <v>141</v>
      </c>
      <c r="C128" s="69">
        <f>SUM(C129:C129)</f>
        <v>960</v>
      </c>
      <c r="D128" s="69">
        <f>SUM(D129:D129)</f>
        <v>960</v>
      </c>
      <c r="E128" s="69">
        <f>SUM(E129:E129)</f>
        <v>960</v>
      </c>
      <c r="F128" s="69">
        <f>E128/C128*100</f>
        <v>100</v>
      </c>
      <c r="G128" s="69">
        <f>E128/D128*100</f>
        <v>100</v>
      </c>
    </row>
    <row r="129" spans="1:7" ht="47.25">
      <c r="A129" s="70" t="s">
        <v>142</v>
      </c>
      <c r="B129" s="71" t="s">
        <v>143</v>
      </c>
      <c r="C129" s="72">
        <v>960</v>
      </c>
      <c r="D129" s="72">
        <v>960</v>
      </c>
      <c r="E129" s="72">
        <v>960</v>
      </c>
      <c r="F129" s="69">
        <f>E129/C129*100</f>
        <v>100</v>
      </c>
      <c r="G129" s="69">
        <f>E129/D129*100</f>
        <v>100</v>
      </c>
    </row>
    <row r="130" spans="1:7" ht="15.75">
      <c r="A130" s="66" t="s">
        <v>144</v>
      </c>
      <c r="B130" s="68" t="s">
        <v>145</v>
      </c>
      <c r="C130" s="69">
        <f>SUM(C131:C133)</f>
        <v>11903.8</v>
      </c>
      <c r="D130" s="69">
        <f>SUM(D131:D133)</f>
        <v>11399.4</v>
      </c>
      <c r="E130" s="69">
        <f>SUM(E131:E133)</f>
        <v>11399.4</v>
      </c>
      <c r="F130" s="69">
        <f>E130/C130*100</f>
        <v>95.762697625968187</v>
      </c>
      <c r="G130" s="69">
        <f t="shared" si="21"/>
        <v>100</v>
      </c>
    </row>
    <row r="131" spans="1:7" ht="15.75">
      <c r="A131" s="70" t="s">
        <v>146</v>
      </c>
      <c r="B131" s="71" t="s">
        <v>147</v>
      </c>
      <c r="C131" s="72">
        <v>129.4</v>
      </c>
      <c r="D131" s="72">
        <v>55.1</v>
      </c>
      <c r="E131" s="72">
        <v>55.1</v>
      </c>
      <c r="F131" s="69">
        <f>E131/C131*100</f>
        <v>42.581143740340032</v>
      </c>
      <c r="G131" s="69">
        <f>E131/D131*100</f>
        <v>100</v>
      </c>
    </row>
    <row r="132" spans="1:7" ht="15.75">
      <c r="A132" s="70" t="s">
        <v>148</v>
      </c>
      <c r="B132" s="71" t="s">
        <v>149</v>
      </c>
      <c r="C132" s="72">
        <v>11524.4</v>
      </c>
      <c r="D132" s="72">
        <v>11344.3</v>
      </c>
      <c r="E132" s="72">
        <v>11344.3</v>
      </c>
      <c r="F132" s="72">
        <f t="shared" ref="F132:F157" si="22">E132/C132*100</f>
        <v>98.437228836208391</v>
      </c>
      <c r="G132" s="72">
        <f t="shared" si="21"/>
        <v>100</v>
      </c>
    </row>
    <row r="133" spans="1:7" ht="15.75">
      <c r="A133" s="70" t="s">
        <v>150</v>
      </c>
      <c r="B133" s="71" t="s">
        <v>151</v>
      </c>
      <c r="C133" s="72">
        <v>250</v>
      </c>
      <c r="D133" s="72">
        <v>0</v>
      </c>
      <c r="E133" s="72">
        <v>0</v>
      </c>
      <c r="F133" s="72">
        <f t="shared" si="22"/>
        <v>0</v>
      </c>
      <c r="G133" s="72" t="e">
        <f t="shared" si="21"/>
        <v>#DIV/0!</v>
      </c>
    </row>
    <row r="134" spans="1:7" ht="15.75">
      <c r="A134" s="66" t="s">
        <v>152</v>
      </c>
      <c r="B134" s="68" t="s">
        <v>153</v>
      </c>
      <c r="C134" s="69">
        <f>SUM(C135:C135)</f>
        <v>200</v>
      </c>
      <c r="D134" s="69">
        <f>SUM(D135:D135)</f>
        <v>37</v>
      </c>
      <c r="E134" s="69">
        <f>SUM(E135:E135)</f>
        <v>34.5</v>
      </c>
      <c r="F134" s="69">
        <f>E134/C134*100</f>
        <v>17.25</v>
      </c>
      <c r="G134" s="69">
        <f>E134/D134*100</f>
        <v>93.243243243243242</v>
      </c>
    </row>
    <row r="135" spans="1:7" ht="31.5">
      <c r="A135" s="70" t="s">
        <v>261</v>
      </c>
      <c r="B135" s="71" t="s">
        <v>260</v>
      </c>
      <c r="C135" s="72">
        <v>200</v>
      </c>
      <c r="D135" s="72">
        <v>37</v>
      </c>
      <c r="E135" s="72">
        <v>34.5</v>
      </c>
      <c r="F135" s="69">
        <f>E135/C135*100</f>
        <v>17.25</v>
      </c>
      <c r="G135" s="69">
        <f>E135/D135*100</f>
        <v>93.243243243243242</v>
      </c>
    </row>
    <row r="136" spans="1:7" ht="15.75">
      <c r="A136" s="66" t="s">
        <v>154</v>
      </c>
      <c r="B136" s="68" t="s">
        <v>155</v>
      </c>
      <c r="C136" s="69">
        <f>SUM(C137:C141)</f>
        <v>117886.1</v>
      </c>
      <c r="D136" s="69">
        <f>SUM(D137:D141)</f>
        <v>79177.8</v>
      </c>
      <c r="E136" s="69">
        <f>SUM(E137:E141)</f>
        <v>79177.8</v>
      </c>
      <c r="F136" s="69">
        <f t="shared" si="22"/>
        <v>67.164661482566643</v>
      </c>
      <c r="G136" s="69">
        <f t="shared" si="21"/>
        <v>100</v>
      </c>
    </row>
    <row r="137" spans="1:7" ht="15.75">
      <c r="A137" s="70" t="s">
        <v>156</v>
      </c>
      <c r="B137" s="71" t="s">
        <v>157</v>
      </c>
      <c r="C137" s="72">
        <v>12880.5</v>
      </c>
      <c r="D137" s="72">
        <v>8973.7999999999993</v>
      </c>
      <c r="E137" s="72">
        <v>8973.7999999999993</v>
      </c>
      <c r="F137" s="72">
        <f t="shared" si="22"/>
        <v>69.669655681068278</v>
      </c>
      <c r="G137" s="72">
        <f t="shared" si="21"/>
        <v>100</v>
      </c>
    </row>
    <row r="138" spans="1:7" ht="15.75">
      <c r="A138" s="70" t="s">
        <v>158</v>
      </c>
      <c r="B138" s="71" t="s">
        <v>159</v>
      </c>
      <c r="C138" s="72">
        <v>85787.3</v>
      </c>
      <c r="D138" s="72">
        <v>57120.5</v>
      </c>
      <c r="E138" s="72">
        <v>57120.5</v>
      </c>
      <c r="F138" s="72">
        <f t="shared" si="22"/>
        <v>66.583864977683177</v>
      </c>
      <c r="G138" s="72">
        <f t="shared" si="21"/>
        <v>100</v>
      </c>
    </row>
    <row r="139" spans="1:7" ht="15.75">
      <c r="A139" s="70" t="s">
        <v>160</v>
      </c>
      <c r="B139" s="71" t="s">
        <v>161</v>
      </c>
      <c r="C139" s="72">
        <v>10623.8</v>
      </c>
      <c r="D139" s="72">
        <v>7162.5</v>
      </c>
      <c r="E139" s="72">
        <v>7162.5</v>
      </c>
      <c r="F139" s="72">
        <f>E139/C139*100</f>
        <v>67.419379129878195</v>
      </c>
      <c r="G139" s="72">
        <f>E139/D139*100</f>
        <v>100</v>
      </c>
    </row>
    <row r="140" spans="1:7" ht="15.75">
      <c r="A140" s="70" t="s">
        <v>162</v>
      </c>
      <c r="B140" s="71" t="s">
        <v>163</v>
      </c>
      <c r="C140" s="72">
        <v>1861.8</v>
      </c>
      <c r="D140" s="72">
        <v>1775.6</v>
      </c>
      <c r="E140" s="72">
        <v>1775.6</v>
      </c>
      <c r="F140" s="72">
        <f t="shared" si="22"/>
        <v>95.370071973359117</v>
      </c>
      <c r="G140" s="72">
        <f t="shared" si="21"/>
        <v>100</v>
      </c>
    </row>
    <row r="141" spans="1:7" ht="15.75">
      <c r="A141" s="70" t="s">
        <v>164</v>
      </c>
      <c r="B141" s="71" t="s">
        <v>165</v>
      </c>
      <c r="C141" s="72">
        <v>6732.7</v>
      </c>
      <c r="D141" s="72">
        <v>4145.3999999999996</v>
      </c>
      <c r="E141" s="72">
        <v>4145.3999999999996</v>
      </c>
      <c r="F141" s="72">
        <f t="shared" si="22"/>
        <v>61.571137879305468</v>
      </c>
      <c r="G141" s="72">
        <f t="shared" si="21"/>
        <v>100</v>
      </c>
    </row>
    <row r="142" spans="1:7" ht="15.75">
      <c r="A142" s="66" t="s">
        <v>166</v>
      </c>
      <c r="B142" s="68" t="s">
        <v>167</v>
      </c>
      <c r="C142" s="69">
        <f>SUM(C143:C143)</f>
        <v>20407.400000000001</v>
      </c>
      <c r="D142" s="69">
        <f>SUM(D143:D143)</f>
        <v>13501.1</v>
      </c>
      <c r="E142" s="69">
        <f>SUM(E143:E143)</f>
        <v>13445.1</v>
      </c>
      <c r="F142" s="69">
        <f t="shared" si="22"/>
        <v>65.883454041181139</v>
      </c>
      <c r="G142" s="69">
        <f t="shared" si="21"/>
        <v>99.585218982157002</v>
      </c>
    </row>
    <row r="143" spans="1:7" ht="15.75">
      <c r="A143" s="70" t="s">
        <v>168</v>
      </c>
      <c r="B143" s="71" t="s">
        <v>169</v>
      </c>
      <c r="C143" s="72">
        <v>20407.400000000001</v>
      </c>
      <c r="D143" s="72">
        <v>13501.1</v>
      </c>
      <c r="E143" s="72">
        <v>13445.1</v>
      </c>
      <c r="F143" s="72">
        <f t="shared" si="22"/>
        <v>65.883454041181139</v>
      </c>
      <c r="G143" s="72">
        <f t="shared" si="21"/>
        <v>99.585218982157002</v>
      </c>
    </row>
    <row r="144" spans="1:7" ht="15.75">
      <c r="A144" s="66" t="s">
        <v>170</v>
      </c>
      <c r="B144" s="68" t="s">
        <v>171</v>
      </c>
      <c r="C144" s="69">
        <f>SUM(C145:C149)</f>
        <v>70359.599999999991</v>
      </c>
      <c r="D144" s="69">
        <f>SUM(D145:D149)</f>
        <v>48950.6</v>
      </c>
      <c r="E144" s="69">
        <f>SUM(E145:E149)</f>
        <v>48267.099999999991</v>
      </c>
      <c r="F144" s="69">
        <f t="shared" si="22"/>
        <v>68.600588974354594</v>
      </c>
      <c r="G144" s="69">
        <f t="shared" si="21"/>
        <v>98.60369433673948</v>
      </c>
    </row>
    <row r="145" spans="1:7" ht="15.75">
      <c r="A145" s="70" t="s">
        <v>172</v>
      </c>
      <c r="B145" s="71" t="s">
        <v>173</v>
      </c>
      <c r="C145" s="72">
        <v>485</v>
      </c>
      <c r="D145" s="72">
        <v>306.5</v>
      </c>
      <c r="E145" s="72">
        <v>306.5</v>
      </c>
      <c r="F145" s="72">
        <f t="shared" si="22"/>
        <v>63.19587628865979</v>
      </c>
      <c r="G145" s="72">
        <f t="shared" si="21"/>
        <v>100</v>
      </c>
    </row>
    <row r="146" spans="1:7" ht="15.75">
      <c r="A146" s="70" t="s">
        <v>174</v>
      </c>
      <c r="B146" s="71" t="s">
        <v>175</v>
      </c>
      <c r="C146" s="72">
        <v>11795</v>
      </c>
      <c r="D146" s="72">
        <v>8259.5</v>
      </c>
      <c r="E146" s="72">
        <v>8259.5</v>
      </c>
      <c r="F146" s="72">
        <f t="shared" si="22"/>
        <v>70.025434506146681</v>
      </c>
      <c r="G146" s="72">
        <f t="shared" si="21"/>
        <v>100</v>
      </c>
    </row>
    <row r="147" spans="1:7" ht="15.75">
      <c r="A147" s="70" t="s">
        <v>176</v>
      </c>
      <c r="B147" s="71" t="s">
        <v>177</v>
      </c>
      <c r="C147" s="72">
        <v>21017.1</v>
      </c>
      <c r="D147" s="72">
        <v>14378.2</v>
      </c>
      <c r="E147" s="72">
        <v>14204.3</v>
      </c>
      <c r="F147" s="72">
        <f t="shared" si="22"/>
        <v>67.584490724219805</v>
      </c>
      <c r="G147" s="72">
        <f t="shared" si="21"/>
        <v>98.790530108080276</v>
      </c>
    </row>
    <row r="148" spans="1:7" ht="15.75">
      <c r="A148" s="70" t="s">
        <v>178</v>
      </c>
      <c r="B148" s="71" t="s">
        <v>179</v>
      </c>
      <c r="C148" s="72">
        <v>33491.1</v>
      </c>
      <c r="D148" s="72">
        <v>23023.5</v>
      </c>
      <c r="E148" s="72">
        <v>22518.6</v>
      </c>
      <c r="F148" s="72">
        <f t="shared" si="22"/>
        <v>67.237564606716404</v>
      </c>
      <c r="G148" s="72">
        <f t="shared" si="21"/>
        <v>97.807023258844211</v>
      </c>
    </row>
    <row r="149" spans="1:7" ht="15.75">
      <c r="A149" s="70" t="s">
        <v>180</v>
      </c>
      <c r="B149" s="71" t="s">
        <v>181</v>
      </c>
      <c r="C149" s="72">
        <v>3571.4</v>
      </c>
      <c r="D149" s="72">
        <v>2982.9</v>
      </c>
      <c r="E149" s="72">
        <v>2978.2</v>
      </c>
      <c r="F149" s="72">
        <f t="shared" si="22"/>
        <v>83.390267122136976</v>
      </c>
      <c r="G149" s="72">
        <f t="shared" si="21"/>
        <v>99.842435214053424</v>
      </c>
    </row>
    <row r="150" spans="1:7" ht="15.75">
      <c r="A150" s="66" t="s">
        <v>182</v>
      </c>
      <c r="B150" s="68" t="s">
        <v>183</v>
      </c>
      <c r="C150" s="69">
        <f>SUM(C151:C151)</f>
        <v>206.4</v>
      </c>
      <c r="D150" s="69">
        <f>SUM(D151:D151)</f>
        <v>150</v>
      </c>
      <c r="E150" s="69">
        <f>SUM(E151:E151)</f>
        <v>150</v>
      </c>
      <c r="F150" s="69">
        <f t="shared" si="22"/>
        <v>72.674418604651152</v>
      </c>
      <c r="G150" s="69">
        <f t="shared" si="21"/>
        <v>100</v>
      </c>
    </row>
    <row r="151" spans="1:7" ht="31.5">
      <c r="A151" s="70" t="s">
        <v>238</v>
      </c>
      <c r="B151" s="71" t="s">
        <v>237</v>
      </c>
      <c r="C151" s="72">
        <v>206.4</v>
      </c>
      <c r="D151" s="72">
        <v>150</v>
      </c>
      <c r="E151" s="72">
        <v>150</v>
      </c>
      <c r="F151" s="72">
        <f t="shared" si="22"/>
        <v>72.674418604651152</v>
      </c>
      <c r="G151" s="72">
        <f t="shared" si="21"/>
        <v>100</v>
      </c>
    </row>
    <row r="152" spans="1:7" ht="31.5">
      <c r="A152" s="66" t="s">
        <v>184</v>
      </c>
      <c r="B152" s="68" t="s">
        <v>185</v>
      </c>
      <c r="C152" s="69">
        <f>SUM(C153)</f>
        <v>7.7</v>
      </c>
      <c r="D152" s="69">
        <f>SUM(D153)</f>
        <v>6.3</v>
      </c>
      <c r="E152" s="69">
        <f>SUM(E153)</f>
        <v>6.3</v>
      </c>
      <c r="F152" s="72">
        <f>E152/C152*100</f>
        <v>81.818181818181813</v>
      </c>
      <c r="G152" s="72">
        <v>100</v>
      </c>
    </row>
    <row r="153" spans="1:7" ht="31.5">
      <c r="A153" s="70" t="s">
        <v>186</v>
      </c>
      <c r="B153" s="71" t="s">
        <v>187</v>
      </c>
      <c r="C153" s="72">
        <v>7.7</v>
      </c>
      <c r="D153" s="72">
        <v>6.3</v>
      </c>
      <c r="E153" s="72">
        <v>6.3</v>
      </c>
      <c r="F153" s="72">
        <f>E153/C153*100</f>
        <v>81.818181818181813</v>
      </c>
      <c r="G153" s="72">
        <v>100</v>
      </c>
    </row>
    <row r="154" spans="1:7" ht="47.25">
      <c r="A154" s="66" t="s">
        <v>188</v>
      </c>
      <c r="B154" s="68" t="s">
        <v>189</v>
      </c>
      <c r="C154" s="69">
        <f>SUM(C155:C156)</f>
        <v>4716.5999999999995</v>
      </c>
      <c r="D154" s="69">
        <f>SUM(D155:D156)</f>
        <v>3832.6</v>
      </c>
      <c r="E154" s="69">
        <f>SUM(E155:E156)</f>
        <v>3832.6</v>
      </c>
      <c r="F154" s="69">
        <f t="shared" si="22"/>
        <v>81.257685620998188</v>
      </c>
      <c r="G154" s="69">
        <f t="shared" si="21"/>
        <v>100</v>
      </c>
    </row>
    <row r="155" spans="1:7" ht="47.25">
      <c r="A155" s="70" t="s">
        <v>190</v>
      </c>
      <c r="B155" s="71" t="s">
        <v>191</v>
      </c>
      <c r="C155" s="72">
        <v>4435.8999999999996</v>
      </c>
      <c r="D155" s="72">
        <v>3551.9</v>
      </c>
      <c r="E155" s="72">
        <v>3551.9</v>
      </c>
      <c r="F155" s="72">
        <f t="shared" si="22"/>
        <v>80.071687819833642</v>
      </c>
      <c r="G155" s="72">
        <f>E155/D155*100</f>
        <v>100</v>
      </c>
    </row>
    <row r="156" spans="1:7" ht="15.75">
      <c r="A156" s="73" t="s">
        <v>332</v>
      </c>
      <c r="B156" s="71" t="s">
        <v>192</v>
      </c>
      <c r="C156" s="72">
        <v>280.7</v>
      </c>
      <c r="D156" s="72">
        <v>280.7</v>
      </c>
      <c r="E156" s="72">
        <v>280.7</v>
      </c>
      <c r="F156" s="72">
        <f>E156/C156*100</f>
        <v>100</v>
      </c>
      <c r="G156" s="72">
        <f>E156/D156*100</f>
        <v>100</v>
      </c>
    </row>
    <row r="157" spans="1:7" ht="15.75">
      <c r="A157" s="66" t="s">
        <v>193</v>
      </c>
      <c r="B157" s="68" t="s">
        <v>194</v>
      </c>
      <c r="C157" s="69">
        <f>SUM(C118,C126,C128,C130,C134,C136,C142,C144,C150,C152,C154)</f>
        <v>259683.10000000003</v>
      </c>
      <c r="D157" s="69">
        <f>SUM(D118,D126,D128,D130,D134,D136,D142,D144,D150,D152,D154)</f>
        <v>182648.9</v>
      </c>
      <c r="E157" s="69">
        <f>SUM(E118,E126,E128,E130,E134,E136,E142,E144,E150,E152,E154)</f>
        <v>181793.80000000002</v>
      </c>
      <c r="F157" s="69">
        <f t="shared" si="22"/>
        <v>70.006018874543614</v>
      </c>
      <c r="G157" s="69">
        <f>E157/D157*100</f>
        <v>99.531834026922709</v>
      </c>
    </row>
    <row r="158" spans="1:7" ht="15.75">
      <c r="A158" s="95"/>
      <c r="B158" s="95"/>
      <c r="C158" s="95"/>
      <c r="D158" s="95"/>
      <c r="E158" s="95"/>
      <c r="F158" s="95"/>
      <c r="G158" s="95"/>
    </row>
    <row r="159" spans="1:7" ht="31.5">
      <c r="A159" s="66" t="s">
        <v>195</v>
      </c>
      <c r="B159" s="67"/>
      <c r="C159" s="69">
        <f>C116-C157</f>
        <v>-632.00000000005821</v>
      </c>
      <c r="D159" s="69">
        <f>D116-D157</f>
        <v>4361.7000000000116</v>
      </c>
      <c r="E159" s="69">
        <f>E116-E157</f>
        <v>6269.5999999999767</v>
      </c>
      <c r="F159" s="72"/>
      <c r="G159" s="72"/>
    </row>
    <row r="160" spans="1:7" ht="31.5">
      <c r="A160" s="66" t="s">
        <v>196</v>
      </c>
      <c r="B160" s="67" t="s">
        <v>197</v>
      </c>
      <c r="C160" s="69">
        <f>C161+C171+C174</f>
        <v>632</v>
      </c>
      <c r="D160" s="69">
        <f>D161+D171+D174</f>
        <v>-4361.7000000000116</v>
      </c>
      <c r="E160" s="69">
        <f>E161+E171+E174</f>
        <v>-6269.6000000000058</v>
      </c>
      <c r="F160" s="72"/>
      <c r="G160" s="72"/>
    </row>
    <row r="161" spans="1:7" ht="31.5">
      <c r="A161" s="66" t="s">
        <v>198</v>
      </c>
      <c r="B161" s="67" t="s">
        <v>199</v>
      </c>
      <c r="C161" s="69">
        <f>C166</f>
        <v>-2271.6999999999998</v>
      </c>
      <c r="D161" s="69">
        <f>D166</f>
        <v>-1916.1</v>
      </c>
      <c r="E161" s="69">
        <f>E166</f>
        <v>-1916</v>
      </c>
      <c r="F161" s="72"/>
      <c r="G161" s="72"/>
    </row>
    <row r="162" spans="1:7" ht="31.5">
      <c r="A162" s="70" t="s">
        <v>200</v>
      </c>
      <c r="B162" s="74" t="s">
        <v>201</v>
      </c>
      <c r="C162" s="72"/>
      <c r="D162" s="72"/>
      <c r="E162" s="72">
        <f>E163</f>
        <v>0</v>
      </c>
      <c r="F162" s="72"/>
      <c r="G162" s="72"/>
    </row>
    <row r="163" spans="1:7" ht="47.25">
      <c r="A163" s="70" t="s">
        <v>202</v>
      </c>
      <c r="B163" s="74" t="s">
        <v>203</v>
      </c>
      <c r="C163" s="72"/>
      <c r="D163" s="72"/>
      <c r="E163" s="72">
        <v>0</v>
      </c>
      <c r="F163" s="72"/>
      <c r="G163" s="72"/>
    </row>
    <row r="164" spans="1:7" ht="31.5">
      <c r="A164" s="70" t="s">
        <v>204</v>
      </c>
      <c r="B164" s="74" t="s">
        <v>205</v>
      </c>
      <c r="C164" s="72"/>
      <c r="D164" s="72"/>
      <c r="E164" s="72">
        <f>E165</f>
        <v>0</v>
      </c>
      <c r="F164" s="72"/>
      <c r="G164" s="72"/>
    </row>
    <row r="165" spans="1:7" ht="47.25">
      <c r="A165" s="70" t="s">
        <v>206</v>
      </c>
      <c r="B165" s="74" t="s">
        <v>207</v>
      </c>
      <c r="C165" s="72"/>
      <c r="D165" s="72"/>
      <c r="E165" s="72">
        <v>0</v>
      </c>
      <c r="F165" s="72"/>
      <c r="G165" s="72"/>
    </row>
    <row r="166" spans="1:7" ht="31.5">
      <c r="A166" s="75" t="s">
        <v>208</v>
      </c>
      <c r="B166" s="76" t="s">
        <v>209</v>
      </c>
      <c r="C166" s="77">
        <f>C169</f>
        <v>-2271.6999999999998</v>
      </c>
      <c r="D166" s="77">
        <f>D169</f>
        <v>-1916.1</v>
      </c>
      <c r="E166" s="77">
        <f>E169</f>
        <v>-1916</v>
      </c>
      <c r="F166" s="72"/>
      <c r="G166" s="72"/>
    </row>
    <row r="167" spans="1:7" ht="63">
      <c r="A167" s="70" t="s">
        <v>210</v>
      </c>
      <c r="B167" s="74" t="s">
        <v>211</v>
      </c>
      <c r="C167" s="72"/>
      <c r="D167" s="72">
        <f>D168</f>
        <v>0</v>
      </c>
      <c r="E167" s="72"/>
      <c r="F167" s="78"/>
      <c r="G167" s="78"/>
    </row>
    <row r="168" spans="1:7" ht="63">
      <c r="A168" s="70" t="s">
        <v>210</v>
      </c>
      <c r="B168" s="74" t="s">
        <v>212</v>
      </c>
      <c r="C168" s="78"/>
      <c r="D168" s="78">
        <v>0</v>
      </c>
      <c r="E168" s="78"/>
      <c r="F168" s="78"/>
      <c r="G168" s="78"/>
    </row>
    <row r="169" spans="1:7" ht="31.5">
      <c r="A169" s="70" t="s">
        <v>213</v>
      </c>
      <c r="B169" s="74" t="s">
        <v>214</v>
      </c>
      <c r="C169" s="72">
        <f>C170</f>
        <v>-2271.6999999999998</v>
      </c>
      <c r="D169" s="72">
        <f>D170</f>
        <v>-1916.1</v>
      </c>
      <c r="E169" s="72">
        <f>E170</f>
        <v>-1916</v>
      </c>
      <c r="F169" s="72"/>
      <c r="G169" s="72"/>
    </row>
    <row r="170" spans="1:7" ht="47.25">
      <c r="A170" s="70" t="s">
        <v>215</v>
      </c>
      <c r="B170" s="74" t="s">
        <v>216</v>
      </c>
      <c r="C170" s="72">
        <v>-2271.6999999999998</v>
      </c>
      <c r="D170" s="72">
        <v>-1916.1</v>
      </c>
      <c r="E170" s="72">
        <v>-1916</v>
      </c>
      <c r="F170" s="72"/>
      <c r="G170" s="72"/>
    </row>
    <row r="171" spans="1:7" ht="31.5">
      <c r="A171" s="79" t="s">
        <v>217</v>
      </c>
      <c r="B171" s="74" t="s">
        <v>218</v>
      </c>
      <c r="C171" s="72">
        <f t="shared" ref="C171:E172" si="23">C172</f>
        <v>261954.7</v>
      </c>
      <c r="D171" s="72">
        <f t="shared" si="23"/>
        <v>184565</v>
      </c>
      <c r="E171" s="72">
        <f t="shared" si="23"/>
        <v>183709.8</v>
      </c>
      <c r="F171" s="72"/>
      <c r="G171" s="72"/>
    </row>
    <row r="172" spans="1:7" ht="15.75">
      <c r="A172" s="79" t="s">
        <v>219</v>
      </c>
      <c r="B172" s="74" t="s">
        <v>220</v>
      </c>
      <c r="C172" s="72">
        <f t="shared" si="23"/>
        <v>261954.7</v>
      </c>
      <c r="D172" s="72">
        <f t="shared" si="23"/>
        <v>184565</v>
      </c>
      <c r="E172" s="72">
        <f>E173</f>
        <v>183709.8</v>
      </c>
      <c r="F172" s="72"/>
      <c r="G172" s="72"/>
    </row>
    <row r="173" spans="1:7" ht="31.5">
      <c r="A173" s="79" t="s">
        <v>221</v>
      </c>
      <c r="B173" s="74" t="s">
        <v>222</v>
      </c>
      <c r="C173" s="72">
        <v>261954.7</v>
      </c>
      <c r="D173" s="72">
        <v>184565</v>
      </c>
      <c r="E173" s="72">
        <v>183709.8</v>
      </c>
      <c r="F173" s="72"/>
      <c r="G173" s="72"/>
    </row>
    <row r="174" spans="1:7" ht="31.5">
      <c r="A174" s="70" t="s">
        <v>223</v>
      </c>
      <c r="B174" s="74" t="s">
        <v>224</v>
      </c>
      <c r="C174" s="72">
        <f t="shared" ref="C174:E175" si="24">C175</f>
        <v>-259051</v>
      </c>
      <c r="D174" s="72">
        <f t="shared" si="24"/>
        <v>-187010.6</v>
      </c>
      <c r="E174" s="72">
        <f>E175</f>
        <v>-188063.4</v>
      </c>
      <c r="F174" s="72"/>
      <c r="G174" s="72"/>
    </row>
    <row r="175" spans="1:7" ht="94.5">
      <c r="A175" s="79" t="s">
        <v>225</v>
      </c>
      <c r="B175" s="74" t="s">
        <v>226</v>
      </c>
      <c r="C175" s="72">
        <f t="shared" si="24"/>
        <v>-259051</v>
      </c>
      <c r="D175" s="72">
        <f t="shared" si="24"/>
        <v>-187010.6</v>
      </c>
      <c r="E175" s="72">
        <f t="shared" si="24"/>
        <v>-188063.4</v>
      </c>
      <c r="F175" s="72"/>
      <c r="G175" s="72"/>
    </row>
    <row r="176" spans="1:7" ht="31.5">
      <c r="A176" s="79" t="s">
        <v>227</v>
      </c>
      <c r="B176" s="74" t="s">
        <v>228</v>
      </c>
      <c r="C176" s="72">
        <v>-259051</v>
      </c>
      <c r="D176" s="72">
        <v>-187010.6</v>
      </c>
      <c r="E176" s="72">
        <v>-188063.4</v>
      </c>
      <c r="F176" s="72"/>
      <c r="G176" s="72"/>
    </row>
    <row r="177" spans="1:7" ht="15.75">
      <c r="A177" s="66" t="s">
        <v>229</v>
      </c>
      <c r="B177" s="67" t="s">
        <v>230</v>
      </c>
      <c r="C177" s="69">
        <v>2903.7</v>
      </c>
      <c r="D177" s="69">
        <v>-2445.6</v>
      </c>
      <c r="E177" s="69">
        <v>-4353.5</v>
      </c>
      <c r="F177" s="72"/>
      <c r="G177" s="72"/>
    </row>
    <row r="178" spans="1:7" ht="15.75">
      <c r="A178" s="80"/>
      <c r="B178" s="80"/>
      <c r="C178" s="81"/>
      <c r="D178" s="81"/>
      <c r="E178" s="81"/>
      <c r="F178" s="82"/>
      <c r="G178" s="82"/>
    </row>
    <row r="179" spans="1:7" ht="15.75">
      <c r="A179" s="80"/>
      <c r="B179" s="80"/>
      <c r="C179" s="81"/>
      <c r="D179" s="81"/>
      <c r="E179" s="81"/>
      <c r="F179" s="82"/>
      <c r="G179" s="82"/>
    </row>
    <row r="180" spans="1:7" ht="15.75">
      <c r="A180" s="80"/>
      <c r="B180" s="80"/>
      <c r="C180" s="81"/>
      <c r="D180" s="81"/>
      <c r="E180" s="81"/>
      <c r="F180" s="82"/>
      <c r="G180" s="82"/>
    </row>
    <row r="181" spans="1:7" ht="15.75">
      <c r="A181" s="90" t="s">
        <v>231</v>
      </c>
      <c r="B181" s="90"/>
      <c r="C181" s="91" t="s">
        <v>232</v>
      </c>
      <c r="D181" s="91"/>
      <c r="E181" s="83" t="s">
        <v>233</v>
      </c>
      <c r="F181" s="84"/>
      <c r="G181" s="82"/>
    </row>
  </sheetData>
  <sheetProtection selectLockedCells="1" selectUnlockedCells="1"/>
  <mergeCells count="7">
    <mergeCell ref="A181:B181"/>
    <mergeCell ref="C181:D181"/>
    <mergeCell ref="A1:E1"/>
    <mergeCell ref="A2:E2"/>
    <mergeCell ref="E4:G4"/>
    <mergeCell ref="A117:G117"/>
    <mergeCell ref="A158:G158"/>
  </mergeCells>
  <pageMargins left="0.39374999999999999" right="0" top="0.19652777777777777" bottom="0.39374999999999999" header="0.51180555555555551" footer="0.31527777777777777"/>
  <pageSetup paperSize="9" scale="65" firstPageNumber="0" orientation="portrait" horizontalDpi="300" verticalDpi="300"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01.10.2019</vt:lpstr>
      <vt:lpstr>'01.10.2019'!Excel_BuiltIn__FilterDatabase</vt:lpstr>
      <vt:lpstr>'01.10.2019'!Заголовки_для_печати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Управление финансов</dc:creator>
  <cp:lastModifiedBy>Управление финансов</cp:lastModifiedBy>
  <cp:lastPrinted>2019-07-18T12:06:34Z</cp:lastPrinted>
  <dcterms:created xsi:type="dcterms:W3CDTF">2017-12-08T11:16:10Z</dcterms:created>
  <dcterms:modified xsi:type="dcterms:W3CDTF">2019-10-11T10:25:32Z</dcterms:modified>
</cp:coreProperties>
</file>