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15480" windowHeight="8190"/>
  </bookViews>
  <sheets>
    <sheet name="01.03.2018" sheetId="1" r:id="rId1"/>
  </sheets>
  <definedNames>
    <definedName name="Excel_BuiltIn__FilterDatabase" localSheetId="0">'01.03.2018'!$A$5:$E$5</definedName>
    <definedName name="_xlnm.Print_Titles" localSheetId="0">'01.03.2018'!$5:$5</definedName>
  </definedNames>
  <calcPr calcId="124519"/>
</workbook>
</file>

<file path=xl/calcChain.xml><?xml version="1.0" encoding="utf-8"?>
<calcChain xmlns="http://schemas.openxmlformats.org/spreadsheetml/2006/main">
  <c r="C155" i="1"/>
  <c r="G87"/>
  <c r="G51"/>
  <c r="G52"/>
  <c r="G47"/>
  <c r="G48"/>
  <c r="G49"/>
  <c r="G44"/>
  <c r="E56"/>
  <c r="D56"/>
  <c r="C56"/>
  <c r="F75"/>
  <c r="G75"/>
  <c r="E48"/>
  <c r="D48"/>
  <c r="D47" s="1"/>
  <c r="D34"/>
  <c r="D45"/>
  <c r="E45"/>
  <c r="C45"/>
  <c r="D44" l="1"/>
  <c r="D147" l="1"/>
  <c r="G98"/>
  <c r="F97"/>
  <c r="G97"/>
  <c r="G94"/>
  <c r="G95"/>
  <c r="G90"/>
  <c r="G57"/>
  <c r="G59"/>
  <c r="C48"/>
  <c r="F43"/>
  <c r="G24"/>
  <c r="G26"/>
  <c r="G21"/>
  <c r="G91"/>
  <c r="F64"/>
  <c r="F65"/>
  <c r="G65"/>
  <c r="D156"/>
  <c r="D155" s="1"/>
  <c r="C54"/>
  <c r="F95"/>
  <c r="F93"/>
  <c r="E54"/>
  <c r="G64"/>
  <c r="F91"/>
  <c r="G93"/>
  <c r="D54"/>
  <c r="E107"/>
  <c r="E106"/>
  <c r="C107"/>
  <c r="C106"/>
  <c r="C105"/>
  <c r="D107"/>
  <c r="D106"/>
  <c r="D105"/>
  <c r="F28"/>
  <c r="G28"/>
  <c r="C149"/>
  <c r="C123"/>
  <c r="C121"/>
  <c r="C113"/>
  <c r="D164"/>
  <c r="D170"/>
  <c r="D169" s="1"/>
  <c r="D162"/>
  <c r="C147"/>
  <c r="E103"/>
  <c r="E99"/>
  <c r="F57"/>
  <c r="F58"/>
  <c r="D103"/>
  <c r="D101"/>
  <c r="D99"/>
  <c r="C103"/>
  <c r="C99"/>
  <c r="C101"/>
  <c r="D149"/>
  <c r="C125"/>
  <c r="D125"/>
  <c r="C156"/>
  <c r="C145"/>
  <c r="D139"/>
  <c r="C139"/>
  <c r="C137"/>
  <c r="D131"/>
  <c r="C131"/>
  <c r="C129"/>
  <c r="D145"/>
  <c r="G118"/>
  <c r="F118"/>
  <c r="E27"/>
  <c r="D27"/>
  <c r="C27"/>
  <c r="F88"/>
  <c r="E167"/>
  <c r="E121"/>
  <c r="G36"/>
  <c r="G38"/>
  <c r="G39"/>
  <c r="G40"/>
  <c r="G42"/>
  <c r="G43"/>
  <c r="F36"/>
  <c r="F38"/>
  <c r="F39"/>
  <c r="F40"/>
  <c r="F42"/>
  <c r="F49"/>
  <c r="F51"/>
  <c r="F87"/>
  <c r="E34"/>
  <c r="C7"/>
  <c r="D7"/>
  <c r="E7"/>
  <c r="G7"/>
  <c r="F8"/>
  <c r="G8"/>
  <c r="F9"/>
  <c r="G9"/>
  <c r="C10"/>
  <c r="D10"/>
  <c r="E10"/>
  <c r="G10"/>
  <c r="F10"/>
  <c r="F11"/>
  <c r="G11"/>
  <c r="F12"/>
  <c r="G12"/>
  <c r="C14"/>
  <c r="D14"/>
  <c r="E14"/>
  <c r="F14"/>
  <c r="G14"/>
  <c r="F15"/>
  <c r="G15"/>
  <c r="F16"/>
  <c r="F17"/>
  <c r="G17"/>
  <c r="C19"/>
  <c r="C18"/>
  <c r="D19"/>
  <c r="D18"/>
  <c r="E19"/>
  <c r="E18"/>
  <c r="G19"/>
  <c r="F20"/>
  <c r="G20"/>
  <c r="F21"/>
  <c r="F22"/>
  <c r="G22"/>
  <c r="C23"/>
  <c r="D23"/>
  <c r="E23"/>
  <c r="F23"/>
  <c r="F24"/>
  <c r="C25"/>
  <c r="D25"/>
  <c r="E25"/>
  <c r="F25"/>
  <c r="F26"/>
  <c r="G27"/>
  <c r="F27"/>
  <c r="F29"/>
  <c r="G29"/>
  <c r="F30"/>
  <c r="G30"/>
  <c r="C34"/>
  <c r="G34"/>
  <c r="F35"/>
  <c r="G35"/>
  <c r="C41"/>
  <c r="C37"/>
  <c r="D41"/>
  <c r="D37"/>
  <c r="E41"/>
  <c r="G41"/>
  <c r="E37"/>
  <c r="G37"/>
  <c r="C47"/>
  <c r="C44" s="1"/>
  <c r="E47"/>
  <c r="E44" s="1"/>
  <c r="F48"/>
  <c r="F52"/>
  <c r="F53"/>
  <c r="F55"/>
  <c r="G55"/>
  <c r="G56"/>
  <c r="F59"/>
  <c r="F60"/>
  <c r="G60"/>
  <c r="F61"/>
  <c r="G61"/>
  <c r="F62"/>
  <c r="G62"/>
  <c r="F67"/>
  <c r="G67"/>
  <c r="F68"/>
  <c r="G68"/>
  <c r="F69"/>
  <c r="G69"/>
  <c r="F70"/>
  <c r="G70"/>
  <c r="F71"/>
  <c r="G71"/>
  <c r="F72"/>
  <c r="G72"/>
  <c r="F73"/>
  <c r="G73"/>
  <c r="F74"/>
  <c r="G74"/>
  <c r="F76"/>
  <c r="G76"/>
  <c r="F77"/>
  <c r="G77"/>
  <c r="F78"/>
  <c r="G78"/>
  <c r="F79"/>
  <c r="G79"/>
  <c r="F80"/>
  <c r="G80"/>
  <c r="F81"/>
  <c r="G81"/>
  <c r="F82"/>
  <c r="G82"/>
  <c r="F83"/>
  <c r="G83"/>
  <c r="F84"/>
  <c r="G84"/>
  <c r="F85"/>
  <c r="G85"/>
  <c r="F89"/>
  <c r="G89"/>
  <c r="F90"/>
  <c r="F92"/>
  <c r="G92"/>
  <c r="F94"/>
  <c r="F96"/>
  <c r="G96"/>
  <c r="F98"/>
  <c r="F107"/>
  <c r="G107"/>
  <c r="F108"/>
  <c r="G108"/>
  <c r="F109"/>
  <c r="G109"/>
  <c r="F110"/>
  <c r="G110"/>
  <c r="D113"/>
  <c r="E113"/>
  <c r="F113"/>
  <c r="F115"/>
  <c r="G115"/>
  <c r="F117"/>
  <c r="G117"/>
  <c r="F119"/>
  <c r="G119"/>
  <c r="F120"/>
  <c r="G120"/>
  <c r="D121"/>
  <c r="G121" s="1"/>
  <c r="F121"/>
  <c r="F122"/>
  <c r="G122"/>
  <c r="D123"/>
  <c r="E123"/>
  <c r="G123"/>
  <c r="F123"/>
  <c r="F124"/>
  <c r="G124"/>
  <c r="E125"/>
  <c r="G125"/>
  <c r="F125"/>
  <c r="F126"/>
  <c r="G126"/>
  <c r="F127"/>
  <c r="G127"/>
  <c r="F128"/>
  <c r="G128"/>
  <c r="D129"/>
  <c r="D152" s="1"/>
  <c r="E129"/>
  <c r="G129"/>
  <c r="F129"/>
  <c r="F130"/>
  <c r="G130"/>
  <c r="E131"/>
  <c r="G131" s="1"/>
  <c r="F132"/>
  <c r="G132"/>
  <c r="F133"/>
  <c r="G133"/>
  <c r="F134"/>
  <c r="G134"/>
  <c r="F135"/>
  <c r="G135"/>
  <c r="F136"/>
  <c r="G136"/>
  <c r="D137"/>
  <c r="E137"/>
  <c r="F137"/>
  <c r="F138"/>
  <c r="G138"/>
  <c r="E139"/>
  <c r="G139"/>
  <c r="F140"/>
  <c r="G140"/>
  <c r="F141"/>
  <c r="G141"/>
  <c r="F142"/>
  <c r="G142"/>
  <c r="F143"/>
  <c r="G143"/>
  <c r="F144"/>
  <c r="G144"/>
  <c r="E145"/>
  <c r="F145"/>
  <c r="F146"/>
  <c r="G146"/>
  <c r="E147"/>
  <c r="F147" s="1"/>
  <c r="F148"/>
  <c r="E149"/>
  <c r="G149"/>
  <c r="F150"/>
  <c r="G150"/>
  <c r="F151"/>
  <c r="G151"/>
  <c r="E152"/>
  <c r="E157"/>
  <c r="E159"/>
  <c r="C164"/>
  <c r="E164"/>
  <c r="E161"/>
  <c r="E156"/>
  <c r="E166"/>
  <c r="C167"/>
  <c r="C166" s="1"/>
  <c r="D167"/>
  <c r="D166" s="1"/>
  <c r="C170"/>
  <c r="C169" s="1"/>
  <c r="E170"/>
  <c r="E169"/>
  <c r="E6"/>
  <c r="C6"/>
  <c r="F18"/>
  <c r="F34"/>
  <c r="F19"/>
  <c r="F7"/>
  <c r="F56"/>
  <c r="F6"/>
  <c r="G18"/>
  <c r="F47"/>
  <c r="D6"/>
  <c r="G6"/>
  <c r="G145"/>
  <c r="F44"/>
  <c r="F149"/>
  <c r="C152"/>
  <c r="F139"/>
  <c r="F131"/>
  <c r="E105"/>
  <c r="F106"/>
  <c r="G106"/>
  <c r="F41"/>
  <c r="F37"/>
  <c r="G105"/>
  <c r="F105"/>
  <c r="F152" l="1"/>
  <c r="D33"/>
  <c r="D32" s="1"/>
  <c r="E33"/>
  <c r="E32" s="1"/>
  <c r="G25"/>
  <c r="G23"/>
  <c r="E111"/>
  <c r="E155"/>
  <c r="G137"/>
  <c r="E154"/>
  <c r="G54"/>
  <c r="G33"/>
  <c r="G113"/>
  <c r="G152"/>
  <c r="C33"/>
  <c r="F54"/>
  <c r="D111" l="1"/>
  <c r="G111" s="1"/>
  <c r="G32"/>
  <c r="D154"/>
  <c r="C32"/>
  <c r="F33"/>
  <c r="C111" l="1"/>
  <c r="F32"/>
  <c r="C154" l="1"/>
  <c r="F111"/>
</calcChain>
</file>

<file path=xl/sharedStrings.xml><?xml version="1.0" encoding="utf-8"?>
<sst xmlns="http://schemas.openxmlformats.org/spreadsheetml/2006/main" count="341" uniqueCount="335">
  <si>
    <t>Сводка</t>
  </si>
  <si>
    <t>(тыс. рублей)</t>
  </si>
  <si>
    <t>Наименование показателя</t>
  </si>
  <si>
    <t>Код дохода по КД</t>
  </si>
  <si>
    <t>%   исполнения к году</t>
  </si>
  <si>
    <t>НАЛОГОВЫЕ И НЕНАЛОГОВЫЕ ДОХОДЫ</t>
  </si>
  <si>
    <t>000 1 00 00000 00 0000 000</t>
  </si>
  <si>
    <t>НАЛОГИ НА ПРИБЫЛЬ, ДОХОДЫ</t>
  </si>
  <si>
    <t>000 1 01 00000 00 0000 000</t>
  </si>
  <si>
    <t>Налог на доходы физических лиц</t>
  </si>
  <si>
    <t>000 1 01 02000 01 0000 110</t>
  </si>
  <si>
    <t>Акцизы по подакцизным товарам(продукции), производимым на территории Российской Федерации</t>
  </si>
  <si>
    <t>000 1 03 02000 01 0000 110</t>
  </si>
  <si>
    <t>НАЛОГИ НА СОВОКУПНЫЙ ДОХОД</t>
  </si>
  <si>
    <t>000 1 05 00000 00 0000 000</t>
  </si>
  <si>
    <t>Единый налог на вмененный доход для отдельных видов деятельности</t>
  </si>
  <si>
    <t>000 1 05 02000 02 0000 110</t>
  </si>
  <si>
    <t>Единый сельскохозяйственный налог</t>
  </si>
  <si>
    <t>000 1 05 03000 01 0000 110</t>
  </si>
  <si>
    <t>Налог, взимаем. в связи с применением патент.сист.налог</t>
  </si>
  <si>
    <t xml:space="preserve">000 1 05 04000 02 000 110 </t>
  </si>
  <si>
    <t>ГОСУДАРСТВЕННАЯ ПОШЛИНА</t>
  </si>
  <si>
    <t>000 1 08 00000 00 0000 000</t>
  </si>
  <si>
    <t>Государственная пошлина по делам , рассматриваемым в судах общей юрисдикции, мировыми судьями (за исключением Верховного Суда  Российской Федерации)</t>
  </si>
  <si>
    <t>000 1 08 03010 01 0000 110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</si>
  <si>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</si>
  <si>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000 1 08 06000 01 0000 110</t>
  </si>
  <si>
    <t>Государственная пошлина за государственную регистрацию, а также за совершение прочих юридически значимых действий</t>
  </si>
  <si>
    <t>000 1 08 07000 01 0000 110</t>
  </si>
  <si>
    <t>ДОХОДЫ ОТ ИСПОЛЬЗОВАНИЯ ИМУЩЕСТВА, НАХОДЯЩЕГОСЯ В ГОСУДАРСТВЕННОЙ И МУНИЦИПАЛЬНОЙ СОБСТВЕННОСТИ</t>
  </si>
  <si>
    <t>000 1 11 00000 00 0000 000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</si>
  <si>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автономных учреждений, а также имущества государственных и муниципальных унитарных предприят</t>
  </si>
  <si>
    <t>000 1 11 05000 00 0000 120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</si>
  <si>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</si>
  <si>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000 1 11 05010 00 0000 120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</si>
  <si>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автономных учреждений)</t>
  </si>
  <si>
    <t>000 1 11 05030 00 0000 120</t>
  </si>
  <si>
    <t>Прочие поступления от использования имущества, находящегося в собственности муниципальных районов(за исключением имущества муниципальных бюджетных и автономных учреждений.а также имущества муниципальных унитарных предприятий, в том числе казенных)</t>
  </si>
  <si>
    <t xml:space="preserve">000 1 11 09045 05 0000 120 </t>
  </si>
  <si>
    <t>ПЛАТЕЖИ ПРИ ПОЛЬЗОВАНИИ ПРИРОДНЫМИ РЕСУРСАМИ</t>
  </si>
  <si>
    <t>000 1 12 00000 00 0000 000</t>
  </si>
  <si>
    <t>Плата за негативное воздействие на окружающую среду</t>
  </si>
  <si>
    <t>000 1 12 01000 01 0000 120</t>
  </si>
  <si>
    <t>ДОХОДЫ ОТ ОКАЗАНИЯ ПЛАТНЫХ УСЛУГ(РАБОТ)И КОМПЕНСАЦИИ ЗАТРАТ ГОСУДАРСТВА</t>
  </si>
  <si>
    <t>000 1 13 0000 00 0000 000</t>
  </si>
  <si>
    <t>Прочие доходы от компенсации затрат бюджетов муниципальных районов</t>
  </si>
  <si>
    <t xml:space="preserve">000 1 13 02995 05 0000 130 </t>
  </si>
  <si>
    <t>ДОХОДЫ ОТ ПРОДАЖИ МАТЕРИАЛЬНЫХ И НЕМАТЕРИАЛЬНЫХ АКТИВОВ</t>
  </si>
  <si>
    <t>000 1 14 00000 00 0000 000</t>
  </si>
  <si>
    <t>000 1 14 06000 00 0000 430</t>
  </si>
  <si>
    <t>ШТРАФЫ, САНКЦИИ, ВОЗМЕЩЕНИЕ УЩЕРБА</t>
  </si>
  <si>
    <t>000 1 16 00000 00 0000 000</t>
  </si>
  <si>
    <t>ПРОЧИЕ НЕНАЛОГОВЫЕ ДОХОДЫ</t>
  </si>
  <si>
    <t>000 1 17 00000 00 0000 000</t>
  </si>
  <si>
    <t>БЕЗВОЗМЕЗДНЫЕ ПОСТУПЛЕНИЯ</t>
  </si>
  <si>
    <t>000 2 00 00000 00 0000 000</t>
  </si>
  <si>
    <t>БЕЗВОЗМЕЗДНЫЕ ПОСТУПЛЕНИЯ ОТ ДРУГИХ БЮДЖЕТОВ БЮДЖЕТНОЙ СИСТЕМЫ РОССИЙСКОЙ ФЕДЕРАЦИИ</t>
  </si>
  <si>
    <t>000 2 02 20000 00 0000 000</t>
  </si>
  <si>
    <t>Дотации бюджетам субъектов Российской Федерации и муниципальных образований</t>
  </si>
  <si>
    <t>000 2 02 10000 00 0000 151</t>
  </si>
  <si>
    <t>Дотации бюджетам муниципальных районов на выравнивание бюджетной обеспеченности</t>
  </si>
  <si>
    <t>000 2 02 15001 05 0000 151</t>
  </si>
  <si>
    <t>Дотации бюджетам муниципальных районов на поддержку мер по обеспечению сбалансированности бюджетов</t>
  </si>
  <si>
    <t>000 2 02 01003 05 0000 151</t>
  </si>
  <si>
    <t>Субсидии бюджетам субъектов Российской Федерации и муниципальных образований (межбюджетные субсидии)</t>
  </si>
  <si>
    <t>000 2 02 02000 00 0000 151</t>
  </si>
  <si>
    <t xml:space="preserve">Субсидии бюджетам на реализацию федеральных  целевых программ </t>
  </si>
  <si>
    <t>000 2 02 02051 00 0000 151</t>
  </si>
  <si>
    <t xml:space="preserve">Субсидии бюджетам муниципальных районов на реализацию федеральных  целевых программ </t>
  </si>
  <si>
    <t>000 2 02 02051 05 0000 151</t>
  </si>
  <si>
    <t>Субсидии бюджетам на создание в общеобразовательных организациях, расположенных в сельской местности, условий для занятий физической культурой и спортом</t>
  </si>
  <si>
    <t>000 2 02 02215 00 0000 151</t>
  </si>
  <si>
    <t xml:space="preserve">Прочие субсидии </t>
  </si>
  <si>
    <t>000 2 02 02999 00 0000 151</t>
  </si>
  <si>
    <t>Прочие субсидии бюджетам муниципальных районов</t>
  </si>
  <si>
    <t>000 2 02 02999 05 0000 151</t>
  </si>
  <si>
    <t>000 2 02 15002 05 0000 151</t>
  </si>
  <si>
    <t>Субсидии бюджетам бюджетной системы РФ (межбюджетные субсидии)</t>
  </si>
  <si>
    <t xml:space="preserve"> 000 2 02 20000 00 0000 151</t>
  </si>
  <si>
    <t>Субсидии бюджетам муниципальных районов на реализацию федеральных целевых программ</t>
  </si>
  <si>
    <t>000 2 02 20051 00 0000 151</t>
  </si>
  <si>
    <t>000 2 02 29999 00 0000 151</t>
  </si>
  <si>
    <t>000 2 02 29999 05 0000 151</t>
  </si>
  <si>
    <t>Субвенции бюджетам субъектов Российской Федерации и муниципальных образований</t>
  </si>
  <si>
    <t>000 2 02 30000 00 0000 151</t>
  </si>
  <si>
    <t>Субвенции бюджетам  муниципальных районов на выполнение передаваемых полномочий субъектов  Российской Федерации  по предоставлению гражданам субсидий на оплату жилого помещения и коммунальных услуг</t>
  </si>
  <si>
    <t>000 2 02 30022 05 0000 151</t>
  </si>
  <si>
    <t xml:space="preserve">Субвенции бюджетам  на выполнение передаваемых полномочий субъектов Российской Федерации </t>
  </si>
  <si>
    <t>000 2 02 30024 05 0000 151</t>
  </si>
  <si>
    <t>Субвенции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</si>
  <si>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000 2 02 03090 05 0000 151</t>
  </si>
  <si>
    <t>Субвенции бюджетам муниципальных районов на администрирование расходов по  содержанию ребенка в семье опекуна и приемной семье, а также выплате возногражения, причитающегося приемному родителю</t>
  </si>
  <si>
    <t>000 2 02 30024 05 9301 151</t>
  </si>
  <si>
    <t>Субвенции бюджетам муниципальных  районов на компенсацию части родительской платы за присмотр и уход за детьми в государственных и муниципальных образовательных организациях, реализующих  образовательную программу дошкольного образования</t>
  </si>
  <si>
    <t>000 2 02 30024 05 9302 151</t>
  </si>
  <si>
    <t>Субвенции  бюджетам муниципальных районов на выполнение передаваемых полномочий субъектов Российской Федерации по выплате пособий семьям, имеющих детей, в соответствии с Законом Пензенской области «О пособиях семьям, имеющих детей»</t>
  </si>
  <si>
    <t>000 2 02 30024 05 9303 151</t>
  </si>
  <si>
    <t>Субвенции  бюджетам муниципальных районов на выполнение передаваемых полномочий субъектов Российской Федерации по управлению охраной труда</t>
  </si>
  <si>
    <t>000 2 02 30024 05 9305 151</t>
  </si>
  <si>
    <t>Субвенции муниципальных районов на государственную социальную помощь студентам из малоимущих семей или студентам являющимся малоимущими одиноко проживающими гражданами</t>
  </si>
  <si>
    <t>000 2 02 30024 05 9308 151</t>
  </si>
  <si>
    <t>Субвенции  бюджетам муниципальных районов на выполнение передаваемых  отдельных государственных  полномочий в сфере образования по финансированию муниципальных общеобразовательных организаций</t>
  </si>
  <si>
    <t>000 2 02 30024 05 9330 151</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</si>
  <si>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общеобразовательныхучреждений</t>
  </si>
  <si>
    <t>000 2 02 30024 05 9332 151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</si>
  <si>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Почетном звании Пензенской области «Ветеран труда Пензенской области»</t>
  </si>
  <si>
    <t>000 2 02 30024 05 9334 151</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</si>
  <si>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по достижения ребенком возраста трех лет</t>
  </si>
  <si>
    <t xml:space="preserve">Субвенции бюджетам муниципальных районов на содержание ребенка в семье опекуна и приемной семье, а также  вознаграждение, причитающееся приемному родителю </t>
  </si>
  <si>
    <t>000 2 02 30024 05 9337 151</t>
  </si>
  <si>
    <t>Субвенции  бюджетам муниципальных районов на  администрирование расходов по приему документов от родителей, расчету размера и выплате компенсации части родительской платы за содержание ребенка в образовательных организациях, реализующих основную общеобразовательную программу дошкольного образования</t>
  </si>
  <si>
    <t>000 2 02 30024 05 9346 151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</si>
  <si>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многодетным семьям в соответствии с Законом  Пензенской области «О мерах социальной поддержки многодетных семей, проживающих на территории Пензенской области»</t>
  </si>
  <si>
    <t>000 2 02 30024 05 9363 151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</si>
  <si>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граждан в соответствии с Законом Пензенской области «О мерах социальной поддержки отдельных категорий  квалифицированных работников, работающих и проживающих в сельской местности на территории Пензенской области»</t>
  </si>
  <si>
    <t>000 2 02 30024 05 9366 151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</si>
  <si>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педагогическим работникам государственных образовательных учреждений Пензенской области и муниципальных образовательных учреждений, работающим  и проживающим в сельской местности, рабочих поселках (поселках городского типа) на территории Пензенской области, и педагогическим работникам образовательных учреждений, вышедшим на пенсию в сельской местности, рабочих поселках (поселках городского типа) на территории Пензенской области, если общий стаж их работы в общеобразовательных учреждениях в сельской местности, рабочих поселках(поселках городского типа) составляет не менее 10 лет</t>
  </si>
  <si>
    <t>000 2 02 30024 05 9368 151</t>
  </si>
  <si>
    <t>Субвенции бюджетам муниципальных районов  на выполнение передаваемых полномочий субъектов Российской Федерации  в сфере административных правоотношений</t>
  </si>
  <si>
    <t>000 2 02 30024 05 9370 151</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</si>
  <si>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t>
  </si>
  <si>
    <t>000 2 02 30024 05 9372 151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</si>
  <si>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ветеранам труда и труженикам тыла</t>
  </si>
  <si>
    <t>000 2 02 30024 05 9377 151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</si>
  <si>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реабилитированным лицам и лицам, признанными пострадавшими от политических репрессий</t>
  </si>
  <si>
    <t>000 2 02 30024 05 9379 151</t>
  </si>
  <si>
    <t>Субвенции бюджетам муниципальных районов  на выполнение передаваемых полномочий субъектов Российской Федерации по предоставлению мер социальной поддержки, предусмотренных Законом Пензенской области  «О мерах социальной поддержки отдельных категорий граждан, проживающих на территории Пензенской области», по другим категориям граждан</t>
  </si>
  <si>
    <t>000 2 02 30024 05 9380 151</t>
  </si>
  <si>
    <t>Субвенции бюджетам муниципальных районов  на выполнение передаваемых полномочий субъектов Российской Федерации по социальной поддержке и социальному обслуживанию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семей, имеющих детей(в том числе многодетных семей и одиноких родителей); малоимущих граждан</t>
  </si>
  <si>
    <t>000 2 02 30024 05 9382 151</t>
  </si>
  <si>
    <t>Субвенции бюджетам муниципальных районов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t>
  </si>
  <si>
    <t>000 2 02 30024 05 9383 151</t>
  </si>
  <si>
    <t>Субвенции бюджетам муниципальных районов  на выполнение передаваемых полномочий субъектов Российской Федерации по созданию и организации комиссий по делам несовершеннолетних и защите их прав в Пензенской области</t>
  </si>
  <si>
    <t>000 2 02 30024 05 9384 151</t>
  </si>
  <si>
    <t>Субвенции бюджетам муниципальных районов  на выполнение передаваемых полномочий субъектов Российской Федерации по формированию, содержанию и использованию Архивного фонда Пензенской области</t>
  </si>
  <si>
    <t>000 2 02 30024 05 9385 151</t>
  </si>
  <si>
    <t>Субвенции бюджетам муниципальных районов  на содержание органов местного самоуправления, осуществляющих отдельные государственные полномочия в сфере социальной поддержки населения</t>
  </si>
  <si>
    <t>000 2 02 30024 05 9387 151</t>
  </si>
  <si>
    <t>Субвенции бюджетам муниципальных районов на исполнение государственных полномочий Пензенской области по осуществлению денежных выплат молодым специалистам (пед.работникам)муниципальных общеобразовательных организаций и муниципальных образовательных организаций дополнительного образования</t>
  </si>
  <si>
    <t>000 2 02 30024 05 9389 151</t>
  </si>
  <si>
    <t>Субвенции бюджетам муниципальных районов на предоставление семьям социальных выплат на приобретение (строительство) жилья при рождении первого ребенка</t>
  </si>
  <si>
    <t>000 2 02 30024 05 9393 151</t>
  </si>
  <si>
    <t>Субвенции бюджетам муниципальных районов на исполнение государственных полномочий Пензенской области  по отлову, содержанию и дальнейшему использованию безнадзорных животных</t>
  </si>
  <si>
    <t>000 2 02 30024 05 9396 151</t>
  </si>
  <si>
    <t>Субвенции  бюджетам муниципальных районов на выполнение передаваемых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</si>
  <si>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000 2 02 30024 05 9398 151</t>
  </si>
  <si>
    <t>Субвенции бюджетам муниципальных районов на администрирование расходов по исполнению   отдельных государственных полномочий Пензенской области в сфере образования по финансированию муниципальных дошкольных образовательных организаций</t>
  </si>
  <si>
    <t>000 2 02 30024 05 9399 151</t>
  </si>
  <si>
    <t>Субвенции бюджетам муниципальных районов на осуществление первичного воинского учета на территориях, где отсутствуют комиссариаты</t>
  </si>
  <si>
    <t>000 2 02 35118 05 0000 151</t>
  </si>
  <si>
    <t>Субвенции бюджетам муниципальных районов  на предоставление мер социальной поддержки граждан, подвершихся воздействию радиации</t>
  </si>
  <si>
    <t>000 2 02 35137 05 0000 151</t>
  </si>
  <si>
    <t>Субвенции бюджетам муниципальных районов на компенсацию отдельным категориям граждан оплаты взноса на капит.ремонт общего имущества в многоквартирном доме</t>
  </si>
  <si>
    <t>000 2 02 35462 05 0000 151</t>
  </si>
  <si>
    <t>ВОЗВРАТ ОСТАТКОВ СУБСИДИЙ, СУБВЕНЦИЙ И ИНЫХ МЕЖБЮДЖЕТНЫХ ТРАНСФЕРТОВ, ИМЕЮЩИХ ЦЕЛЕВОЕ НАЗНАЧЕНИЕ, ПРОШЛЫХ ЛЕТ</t>
  </si>
  <si>
    <t>000 2 19 00000 00 0000 000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</si>
  <si>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</si>
  <si>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000 2 19 00000 05 0000 000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</si>
  <si>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</si>
  <si>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000 2 19 60010 00 0000 151</t>
  </si>
  <si>
    <t>000 2 19 60010 05 6301 151</t>
  </si>
  <si>
    <t>Возврат остатков субвенций прошлых лет на предоставление гражданам субсидий на оплату жилого помещения и коммунальных услуг из бюджетов муниципальных районов</t>
  </si>
  <si>
    <t>000 2 19 60010 05 6320 151</t>
  </si>
  <si>
    <t>Возврат остатков субвенций прошлых лет на выполнение передаваемых полномочий субъектов Российской Федерации по выплате социального пособия на погребение, установленного статьей 10 Федерального закона от 12 января 1996 года № 8-ФЗ «О погребении и похоронном деле», из бюджетов муниципальных районов</t>
  </si>
  <si>
    <t>000 2 19 60010 05 6327151</t>
  </si>
  <si>
    <t>Доходы бюджета - Всего</t>
  </si>
  <si>
    <t>000 8 50 00000 00 0000 000</t>
  </si>
  <si>
    <t xml:space="preserve">Расходы   </t>
  </si>
  <si>
    <t>Общегосударственные вопросы</t>
  </si>
  <si>
    <t>0100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</si>
  <si>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</si>
  <si>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</si>
  <si>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Обеспечение деятельности финансовых, налоговых и таможенных органов и органов финансового (финансово-бюджетного) надзора</t>
  </si>
  <si>
    <t>0106</t>
  </si>
  <si>
    <t xml:space="preserve">Обеспечение  проведения выборов и референдумов </t>
  </si>
  <si>
    <t>0107</t>
  </si>
  <si>
    <t>Резервные фонды</t>
  </si>
  <si>
    <t>0111</t>
  </si>
  <si>
    <t>Другие общегосударственные вопросы</t>
  </si>
  <si>
    <t>0113</t>
  </si>
  <si>
    <t>Национальная оборона</t>
  </si>
  <si>
    <t>0200</t>
  </si>
  <si>
    <t>Мобилизационная и вневойсковая подготовка</t>
  </si>
  <si>
    <t>0203</t>
  </si>
  <si>
    <t>Национальная безопасность и правоохранительная деятельность</t>
  </si>
  <si>
    <t>0300</t>
  </si>
  <si>
    <t>Защита населения и территорий от чрезвычайных ситуаций природного и техногенного характера, гражданская оборона</t>
  </si>
  <si>
    <t>0309</t>
  </si>
  <si>
    <t>Национальная экономика</t>
  </si>
  <si>
    <t>0400</t>
  </si>
  <si>
    <t>Сельское хозяйство и рыболовство</t>
  </si>
  <si>
    <t>0405</t>
  </si>
  <si>
    <t>Дорожное хозяйство (дорожные фонды)</t>
  </si>
  <si>
    <t>0409</t>
  </si>
  <si>
    <t>Другие вопросы в области национальной экономики</t>
  </si>
  <si>
    <t>0412</t>
  </si>
  <si>
    <t>Жилищно-коммунальное хозяйство</t>
  </si>
  <si>
    <t>0500</t>
  </si>
  <si>
    <t>Жилищное хозяйство</t>
  </si>
  <si>
    <t>0501</t>
  </si>
  <si>
    <t>Образование</t>
  </si>
  <si>
    <t>0700</t>
  </si>
  <si>
    <t>Дошкольное образование</t>
  </si>
  <si>
    <t>0701</t>
  </si>
  <si>
    <t>Общее образование</t>
  </si>
  <si>
    <t>0702</t>
  </si>
  <si>
    <t>Профессиональное образование</t>
  </si>
  <si>
    <t>0703</t>
  </si>
  <si>
    <t>Молодежная политика и оздоровление детей</t>
  </si>
  <si>
    <t>0707</t>
  </si>
  <si>
    <t>Другие вопросы в области образования</t>
  </si>
  <si>
    <t>0709</t>
  </si>
  <si>
    <t>Культура, кинематография</t>
  </si>
  <si>
    <t>0800</t>
  </si>
  <si>
    <t>Культура</t>
  </si>
  <si>
    <t>0801</t>
  </si>
  <si>
    <t>Социальная политика</t>
  </si>
  <si>
    <t>1000</t>
  </si>
  <si>
    <t>Пенсионное обеспечение</t>
  </si>
  <si>
    <t>1001</t>
  </si>
  <si>
    <t>Социальное обслуживание населения</t>
  </si>
  <si>
    <t>1002</t>
  </si>
  <si>
    <t>Социальное обеспечение населения</t>
  </si>
  <si>
    <t>1003</t>
  </si>
  <si>
    <t>Охрана семьи и детства</t>
  </si>
  <si>
    <t>1004</t>
  </si>
  <si>
    <t>Другие вопросы в области социальной политики</t>
  </si>
  <si>
    <t>1006</t>
  </si>
  <si>
    <t>Физическая культура и спорт</t>
  </si>
  <si>
    <t>1100</t>
  </si>
  <si>
    <t>Обслуживание государственного и муниципального долга</t>
  </si>
  <si>
    <t>1300</t>
  </si>
  <si>
    <t>Обслуживание государственного внутреннего и муниципального долга</t>
  </si>
  <si>
    <t>1301</t>
  </si>
  <si>
    <t>Межбюджетные трансферты общего характера бюджетам субъектов Российской Федерации и муниципальных образований</t>
  </si>
  <si>
    <t>1400</t>
  </si>
  <si>
    <t>Дотации на выравнивание бюджетной обеспеченности субъектов Российской Федерации и муниципальных образований</t>
  </si>
  <si>
    <t>1401</t>
  </si>
  <si>
    <t>1403</t>
  </si>
  <si>
    <t>Расходы бюджета - ИТОГО</t>
  </si>
  <si>
    <t>9600</t>
  </si>
  <si>
    <t>Результат исполнения бюджета (дефицит "--", профицит "+")</t>
  </si>
  <si>
    <t>Источники финансирования дефицита бюджета - всего</t>
  </si>
  <si>
    <t>000 90 00 00 00 00 0000 000</t>
  </si>
  <si>
    <t>ИСТОЧНИКИ ВНУТРЕННЕГО ФИНАНСИРОВАНИЯ ДЕФИЦИТОВ БЮДЖЕТОВ</t>
  </si>
  <si>
    <t>000 01 00 00 00 00 0000 000</t>
  </si>
  <si>
    <t>Погашение кредитов, предоставленных кредитными организациями в валюте Российской Федерации</t>
  </si>
  <si>
    <t>000 01 02 00 00 00 0000 800</t>
  </si>
  <si>
    <t>Погашение бюджетами муниципальных районов кредитов от  кредитных организаций в валюте Российской Федерации</t>
  </si>
  <si>
    <t>000 01 02 00 00 05 0000 810</t>
  </si>
  <si>
    <t>Получение кредитов от кредитных организаций в валюте Российской Федерации</t>
  </si>
  <si>
    <t>000 01 02 00 00 00 0000 700</t>
  </si>
  <si>
    <t>Получение кредитов от кредитных организаций бюджетами  муниципальных районов в валюте Российской Федерации</t>
  </si>
  <si>
    <t>000 01 02 00 00 05 0000 710</t>
  </si>
  <si>
    <t>Бюджетные кредиты от других бюджетов бюджетной системы Российской Федерации</t>
  </si>
  <si>
    <t>000 01 03 00 00 00 0000 000</t>
  </si>
  <si>
    <t>Получение бюджетных кредитов от других бюджетов бюджетной системы Российской  Федерации в валюте Российской  Федерации бюджетами муниципальных районов в валюте  Российской Федерации</t>
  </si>
  <si>
    <t>000 01 03 01 00 00 0000 700</t>
  </si>
  <si>
    <t>000 01 03 01 00 05 0000 710</t>
  </si>
  <si>
    <t>Погашение бюджетных кредитов, полученных от других бюджетов бюджетной системы Российской Федерации</t>
  </si>
  <si>
    <t>000 01 03 01 00 00 0000 800</t>
  </si>
  <si>
    <t>Погашение бюджетами муниципальных районов кредитов от других бюджетов бюджетной системы Российской Федерации</t>
  </si>
  <si>
    <t>000 01 03 01 00 05 0000 810</t>
  </si>
  <si>
    <t xml:space="preserve">Уменьшение прочих остатков денежных средств бюджетов </t>
  </si>
  <si>
    <t>000 01 05 02 00 00 0000 600</t>
  </si>
  <si>
    <t xml:space="preserve">Уменьшение прочих остатков  средств бюджетов </t>
  </si>
  <si>
    <t>000 01 05 02 01 00 0000 610</t>
  </si>
  <si>
    <t>Уменьшение прочих остатков денежных средств бюджетов муниципальных районов</t>
  </si>
  <si>
    <t>000 01 05 02 01 05 0000 610</t>
  </si>
  <si>
    <t>Операции по управлению остатками средств на единых счетах бюджетов</t>
  </si>
  <si>
    <t>000 01 05 02 00 00 0000 000</t>
  </si>
  <si>
    <t>Увеличение финансовых активов в государственной (муниципальной) собственности за счет средств организаций, лицевые счета которым открыты в территориаьных органах Федерального казначейства или в финансовых органах в соответствии с законодательством Российской Федерации</t>
  </si>
  <si>
    <t>000 01 05 02 01 00 0000 500</t>
  </si>
  <si>
    <t>Увеличение прочих остатков денежных средств бюджетов муниципальных районов</t>
  </si>
  <si>
    <t>000 01 05 02 01 05 0000 510</t>
  </si>
  <si>
    <t>Изменение остатков средств,всего</t>
  </si>
  <si>
    <t>000 01 05 00 00 00 0000 000</t>
  </si>
  <si>
    <t xml:space="preserve"> Начальник  Управления финансов администрации  Малосердобинского района</t>
  </si>
  <si>
    <t>_____________________</t>
  </si>
  <si>
    <t>Л.В. Финаева</t>
  </si>
  <si>
    <t>Доходы от продажи земельных участков, находящигося в государственной и муниципальной собственности (за исключением земельных учаавтономных учреждений)</t>
  </si>
  <si>
    <t>Доходы от реализации имущества, находящигося в оперативном управлении учреждений,находящихся в ведении органов управления муниципальных районов (за исключением имущества муниципальных бюджетных и автономных учреждений),</t>
  </si>
  <si>
    <t>000 114 02000 00 0000 410</t>
  </si>
  <si>
    <t>1105</t>
  </si>
  <si>
    <t xml:space="preserve">Другие вопросы  в области физической культуры и спорта </t>
  </si>
  <si>
    <t>000 2 07 05030 05 0000 180</t>
  </si>
  <si>
    <t>Прочие безвозмездные поступления в бюджеты муниципальных районов</t>
  </si>
  <si>
    <t xml:space="preserve"> ПРОЧИЕ БЕЗВОЗМЕЗДНЫЕ ПОСТУПЛЕНИЯ</t>
  </si>
  <si>
    <t xml:space="preserve">000 2 07 0000 00 0000 180 </t>
  </si>
  <si>
    <t>ИНЫЕ МЕЖБЮДЖЕТНЫЕ ТРАНСФЕРТЫ</t>
  </si>
  <si>
    <t>000 2 02 40000 00 0000 151</t>
  </si>
  <si>
    <t>Прочие межбюджетные трансферты бюджетам муниципальных районов</t>
  </si>
  <si>
    <t>000 2 02 49999 05 0000 151</t>
  </si>
  <si>
    <t>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СУБСИДИЙ,СУБВЕНЦИЙ и ИНЫХ МЕЖБЮДЖЕТНЫХ ТРАНСФЕРТОВ, ИМЕЮЩИХ ЦЕЛЕВОЕ НАЗНАЧЕНИЕ,ПРОШЛЫХ ЛЕТ</t>
  </si>
  <si>
    <t>000 2 18 00000 00 0000 000</t>
  </si>
  <si>
    <t>Доходы бюджетов муниципальных районов от возврата прочих остатков субсидий, субвенций и иных межбюджетных трансфертов,имеющих целевое назначение,прошлых лет из бюджетов поселений</t>
  </si>
  <si>
    <t>000 2 18 60010 05 0000 000</t>
  </si>
  <si>
    <t>Уточненный план                        на 2018год</t>
  </si>
  <si>
    <t>0105</t>
  </si>
  <si>
    <t>Судебная  система</t>
  </si>
  <si>
    <t xml:space="preserve">000 2 02 30024 05 9310 151 </t>
  </si>
  <si>
    <t xml:space="preserve">000 2 02 30024 05 9311 151 </t>
  </si>
  <si>
    <t>000 2 02 35082 05 0000 151</t>
  </si>
  <si>
    <t xml:space="preserve">000 2 02 35084 05 9335 151 </t>
  </si>
  <si>
    <t>000 2 02 35084 05 9604 151</t>
  </si>
  <si>
    <t>000 2 02 35380 05 000 151</t>
  </si>
  <si>
    <t>Субвенции бюджетам муниципальных районов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</si>
  <si>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администрирование расходов на исполнение  отдельных госуд.полномочий Пензенской области по расчету и предоставлению дотаций на выравнивание бюджетной обеспеченности бюджетам городских,сельских поселений</t>
  </si>
  <si>
    <t>Субвенции бюджетам муниципальных районов на обеспечение предоставления жилых помещений детям-сиротам,оставшихся без попечения родителей,лицам из числа детей сирот и детей,оставшихся без родителей за счет бюджета  пензенской области</t>
  </si>
  <si>
    <t>Субвенции бюджетам на выплату госуд.пособий лицам,не подлежащим обязательному соц.страхованию на случай временной нетрудоспособности и в связи с матеинством, и лицам,уволенным в связи с ликвидацией организаций (прекращение деятельности,полномочий физическими лицами)</t>
  </si>
  <si>
    <t>Возврат прочих остатков субсидий, субвенций и иных межбюджетных трансфертов,имеющих целевое назначение,прошлых лет из бюджетов муниципальных районов на госуд.социальную помощь студентам,являющимся малоимущими одиноко проживающими гражданами</t>
  </si>
  <si>
    <t>000 2 02 29999 05 9205 151</t>
  </si>
  <si>
    <t>Прочие субсидии бюджетам муниципальных районов на повышение оплаты труда педаг.работников муниц. учреждений дополн.образования детей в соответствии с Указом Президента РФ от 01.06.2012 №761 "О нацинальной стратегии действий в интересах детей на 2012-2017г</t>
  </si>
  <si>
    <t xml:space="preserve">000 2 02 29999 05 9210 151 </t>
  </si>
  <si>
    <t xml:space="preserve">Прочие субсидии бюджетам муниц.районов на повышение оплаты труда работников муниц.учреждений культуры в соответствии с Указом Президента  РФ от 07.05.2012 г №597 "О мероприятиях по реализации государственной социальной политики" </t>
  </si>
  <si>
    <t xml:space="preserve">000 2 02 29999 05 9224 151 </t>
  </si>
  <si>
    <t>Прочие субсидии бюджетам муниципальных районов на повышение оплаты труда работников бюджетной сферы в связи с увеличением минимального размера оплаты труда</t>
  </si>
  <si>
    <t xml:space="preserve">Прочие субсидии бюджетам муниципальных районов насофинансирование строительства (реконстукции),капитального ремонта,ремонта и содержания автомобильных дорог общего пользования местного значения,а так же на капитальный ремонт и ремонт дворовых территорий многоквартирных домов населенных пунктов </t>
  </si>
  <si>
    <t xml:space="preserve">000 2 02 30024 04 9309 151 </t>
  </si>
  <si>
    <t>Субвенции бюджетам муниципальных районов на исполнение государственных полномочий в сфере организации отдыха и оздоровления детей</t>
  </si>
  <si>
    <t>Субвенции бюджам муниципальных районов на администрирование расходов на исполнение государственных полномочий в сфере организации отдыха и оздоровления детей</t>
  </si>
  <si>
    <t xml:space="preserve">000 2 02 30024 05 9312 151 </t>
  </si>
  <si>
    <t>000 2 02 35120 05 0000 151</t>
  </si>
  <si>
    <t>Субвенции бюджетам муниципальных районам на осуществление полномочий по составлению (изменению) списков кандидатов в присяжные заседатели федеральных судов общей юрисдикции в РФ</t>
  </si>
  <si>
    <t xml:space="preserve">000 2 02 29999 05 9290151 </t>
  </si>
  <si>
    <t>Прочие субсидии бюджетам муниципальных районов на капитальный ремонт муниципальных общеобразовательных организаций</t>
  </si>
  <si>
    <t>000 2 02 29999 05 9206 151</t>
  </si>
  <si>
    <t>об исполнении  бюджета  Малосердобинского  района  на  01.05.2018 г.</t>
  </si>
  <si>
    <t xml:space="preserve"> план                на янв-апрель 2018 год</t>
  </si>
  <si>
    <t>Исполнено на     01.05.2018г</t>
  </si>
  <si>
    <t>% исполнения к плану янв-апрелю 2018 года</t>
  </si>
  <si>
    <t xml:space="preserve">Субсидии бюджетам муниципальных районов на реализацию мероприятий по обеспечению жильем молодых семей </t>
  </si>
  <si>
    <t xml:space="preserve">000 2 02 25497 00 000 151 </t>
  </si>
  <si>
    <t>Субвенции бюджетам муниципальных районов на выполнение передаваемых полномочий субьектов РФ, связанных с реализацией Закона Пензенской области "О государственном пенсионном обеспечении за выслугу лет государственных гражданских служащих Пензенской области и лиц, замещающих государственные должности Пензенской области</t>
  </si>
  <si>
    <t>000 2 02 30024 05 9369 151</t>
  </si>
</sst>
</file>

<file path=xl/styles.xml><?xml version="1.0" encoding="utf-8"?>
<styleSheet xmlns="http://schemas.openxmlformats.org/spreadsheetml/2006/main">
  <numFmts count="3">
    <numFmt numFmtId="164" formatCode="#,##0.0"/>
    <numFmt numFmtId="165" formatCode="000000"/>
    <numFmt numFmtId="166" formatCode="?"/>
  </numFmts>
  <fonts count="15">
    <font>
      <sz val="10"/>
      <name val="Arial Cyr"/>
      <family val="2"/>
      <charset val="204"/>
    </font>
    <font>
      <b/>
      <sz val="10"/>
      <name val="Arial Cyr"/>
      <family val="2"/>
      <charset val="204"/>
    </font>
    <font>
      <i/>
      <sz val="8"/>
      <color indexed="23"/>
      <name val="Arial Cyr"/>
      <family val="2"/>
      <charset val="204"/>
    </font>
    <font>
      <sz val="10"/>
      <color indexed="62"/>
      <name val="Arial Cyr"/>
      <family val="2"/>
      <charset val="204"/>
    </font>
    <font>
      <sz val="9"/>
      <name val="Arial Cyr"/>
      <family val="2"/>
      <charset val="204"/>
    </font>
    <font>
      <b/>
      <sz val="16"/>
      <name val="Constantia"/>
      <family val="1"/>
      <charset val="204"/>
    </font>
    <font>
      <b/>
      <sz val="9"/>
      <name val="Times New Roman"/>
      <family val="1"/>
      <charset val="204"/>
    </font>
    <font>
      <b/>
      <sz val="12"/>
      <name val="Times New Roman"/>
      <family val="1"/>
      <charset val="204"/>
    </font>
    <font>
      <b/>
      <sz val="9"/>
      <name val="Arial Cyr"/>
      <family val="2"/>
      <charset val="204"/>
    </font>
    <font>
      <sz val="12"/>
      <name val="Times New Roman"/>
      <family val="1"/>
      <charset val="204"/>
    </font>
    <font>
      <sz val="12"/>
      <color indexed="8"/>
      <name val="Times New Roman"/>
      <family val="1"/>
      <charset val="204"/>
    </font>
    <font>
      <i/>
      <sz val="12"/>
      <name val="Times New Roman"/>
      <family val="1"/>
      <charset val="204"/>
    </font>
    <font>
      <b/>
      <i/>
      <sz val="12"/>
      <name val="Times New Roman"/>
      <family val="1"/>
      <charset val="204"/>
    </font>
    <font>
      <b/>
      <u/>
      <sz val="12"/>
      <name val="Times New Roman"/>
      <family val="1"/>
      <charset val="204"/>
    </font>
    <font>
      <sz val="10"/>
      <name val="Arial Cyr"/>
      <family val="2"/>
      <charset val="204"/>
    </font>
  </fonts>
  <fills count="10">
    <fill>
      <patternFill patternType="none"/>
    </fill>
    <fill>
      <patternFill patternType="gray125"/>
    </fill>
    <fill>
      <patternFill patternType="solid">
        <fgColor indexed="29"/>
        <bgColor indexed="45"/>
      </patternFill>
    </fill>
    <fill>
      <patternFill patternType="solid">
        <fgColor indexed="22"/>
        <bgColor indexed="31"/>
      </patternFill>
    </fill>
    <fill>
      <patternFill patternType="solid">
        <fgColor indexed="51"/>
        <bgColor indexed="13"/>
      </patternFill>
    </fill>
    <fill>
      <patternFill patternType="solid">
        <fgColor indexed="31"/>
        <bgColor indexed="22"/>
      </patternFill>
    </fill>
    <fill>
      <patternFill patternType="solid">
        <fgColor indexed="15"/>
        <bgColor indexed="35"/>
      </patternFill>
    </fill>
    <fill>
      <patternFill patternType="solid">
        <fgColor indexed="13"/>
        <bgColor indexed="34"/>
      </patternFill>
    </fill>
    <fill>
      <patternFill patternType="solid">
        <fgColor indexed="27"/>
        <bgColor indexed="41"/>
      </patternFill>
    </fill>
    <fill>
      <patternFill patternType="solid">
        <fgColor indexed="43"/>
        <bgColor indexed="26"/>
      </patternFill>
    </fill>
  </fills>
  <borders count="16">
    <border>
      <left/>
      <right/>
      <top/>
      <bottom/>
      <diagonal/>
    </border>
    <border>
      <left style="thin">
        <color indexed="63"/>
      </left>
      <right style="thin">
        <color indexed="63"/>
      </right>
      <top style="thin">
        <color indexed="63"/>
      </top>
      <bottom style="thin">
        <color indexed="63"/>
      </bottom>
      <diagonal/>
    </border>
    <border>
      <left style="thin">
        <color indexed="63"/>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medium">
        <color indexed="63"/>
      </left>
      <right style="thin">
        <color indexed="63"/>
      </right>
      <top style="medium">
        <color indexed="63"/>
      </top>
      <bottom style="medium">
        <color indexed="63"/>
      </bottom>
      <diagonal/>
    </border>
    <border>
      <left style="thin">
        <color indexed="63"/>
      </left>
      <right style="thin">
        <color indexed="63"/>
      </right>
      <top style="medium">
        <color indexed="63"/>
      </top>
      <bottom style="medium">
        <color indexed="63"/>
      </bottom>
      <diagonal/>
    </border>
    <border>
      <left style="medium">
        <color indexed="63"/>
      </left>
      <right style="thin">
        <color indexed="63"/>
      </right>
      <top/>
      <bottom style="thin">
        <color indexed="63"/>
      </bottom>
      <diagonal/>
    </border>
    <border>
      <left style="thin">
        <color indexed="63"/>
      </left>
      <right style="thin">
        <color indexed="63"/>
      </right>
      <top/>
      <bottom style="thin">
        <color indexed="63"/>
      </bottom>
      <diagonal/>
    </border>
    <border>
      <left style="medium">
        <color indexed="63"/>
      </left>
      <right style="thin">
        <color indexed="63"/>
      </right>
      <top style="thin">
        <color indexed="63"/>
      </top>
      <bottom style="thin">
        <color indexed="63"/>
      </bottom>
      <diagonal/>
    </border>
    <border>
      <left style="medium">
        <color indexed="63"/>
      </left>
      <right style="thin">
        <color indexed="63"/>
      </right>
      <top/>
      <bottom/>
      <diagonal/>
    </border>
    <border>
      <left style="thin">
        <color indexed="63"/>
      </left>
      <right style="thin">
        <color indexed="63"/>
      </right>
      <top/>
      <bottom/>
      <diagonal/>
    </border>
    <border>
      <left style="medium">
        <color indexed="63"/>
      </left>
      <right style="medium">
        <color indexed="63"/>
      </right>
      <top style="thin">
        <color indexed="63"/>
      </top>
      <bottom style="thin">
        <color indexed="63"/>
      </bottom>
      <diagonal/>
    </border>
    <border>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bottom style="medium">
        <color indexed="63"/>
      </bottom>
      <diagonal/>
    </border>
    <border>
      <left style="thin">
        <color indexed="63"/>
      </left>
      <right style="thin">
        <color indexed="63"/>
      </right>
      <top style="thin">
        <color indexed="63"/>
      </top>
      <bottom style="medium">
        <color indexed="63"/>
      </bottom>
      <diagonal/>
    </border>
  </borders>
  <cellStyleXfs count="24">
    <xf numFmtId="0" fontId="0" fillId="0" borderId="0"/>
    <xf numFmtId="0" fontId="14" fillId="0" borderId="2" applyNumberFormat="0">
      <alignment horizontal="right" vertical="top"/>
    </xf>
    <xf numFmtId="0" fontId="14" fillId="0" borderId="2" applyNumberFormat="0">
      <alignment horizontal="right" vertical="top"/>
    </xf>
    <xf numFmtId="0" fontId="14" fillId="2" borderId="2" applyNumberFormat="0">
      <alignment horizontal="right" vertical="top"/>
    </xf>
    <xf numFmtId="49" fontId="14" fillId="3" borderId="2">
      <alignment horizontal="left" vertical="top"/>
    </xf>
    <xf numFmtId="49" fontId="1" fillId="0" borderId="2">
      <alignment horizontal="left" vertical="top"/>
    </xf>
    <xf numFmtId="0" fontId="14" fillId="4" borderId="2">
      <alignment horizontal="left" vertical="top" wrapText="1"/>
    </xf>
    <xf numFmtId="0" fontId="1" fillId="0" borderId="2">
      <alignment horizontal="left" vertical="top" wrapText="1"/>
    </xf>
    <xf numFmtId="0" fontId="14" fillId="5" borderId="2">
      <alignment horizontal="left" vertical="top" wrapText="1"/>
    </xf>
    <xf numFmtId="0" fontId="14" fillId="6" borderId="2">
      <alignment horizontal="left" vertical="top" wrapText="1"/>
    </xf>
    <xf numFmtId="0" fontId="14" fillId="7" borderId="2">
      <alignment horizontal="left" vertical="top" wrapText="1"/>
    </xf>
    <xf numFmtId="0" fontId="14" fillId="8" borderId="2">
      <alignment horizontal="left" vertical="top" wrapText="1"/>
    </xf>
    <xf numFmtId="0" fontId="14" fillId="0" borderId="2">
      <alignment horizontal="left" vertical="top" wrapText="1"/>
    </xf>
    <xf numFmtId="0" fontId="2" fillId="0" borderId="0">
      <alignment horizontal="left" vertical="top"/>
    </xf>
    <xf numFmtId="0" fontId="14" fillId="4" borderId="3" applyNumberFormat="0">
      <alignment horizontal="right" vertical="top"/>
    </xf>
    <xf numFmtId="0" fontId="14" fillId="5" borderId="3" applyNumberFormat="0">
      <alignment horizontal="right" vertical="top"/>
    </xf>
    <xf numFmtId="0" fontId="14" fillId="0" borderId="2" applyNumberFormat="0">
      <alignment horizontal="right" vertical="top"/>
    </xf>
    <xf numFmtId="0" fontId="14" fillId="0" borderId="2" applyNumberFormat="0">
      <alignment horizontal="right" vertical="top"/>
    </xf>
    <xf numFmtId="0" fontId="14" fillId="6" borderId="3" applyNumberFormat="0">
      <alignment horizontal="right" vertical="top"/>
    </xf>
    <xf numFmtId="0" fontId="14" fillId="0" borderId="2" applyNumberFormat="0">
      <alignment horizontal="right" vertical="top"/>
    </xf>
    <xf numFmtId="49" fontId="3" fillId="9" borderId="2">
      <alignment horizontal="left" vertical="top" wrapText="1"/>
    </xf>
    <xf numFmtId="49" fontId="14" fillId="0" borderId="2">
      <alignment horizontal="left" vertical="top" wrapText="1"/>
    </xf>
    <xf numFmtId="0" fontId="14" fillId="8" borderId="2">
      <alignment horizontal="left" vertical="top" wrapText="1"/>
    </xf>
    <xf numFmtId="0" fontId="14" fillId="0" borderId="2">
      <alignment horizontal="left" vertical="top" wrapText="1"/>
    </xf>
  </cellStyleXfs>
  <cellXfs count="95">
    <xf numFmtId="0" fontId="0" fillId="0" borderId="0" xfId="0"/>
    <xf numFmtId="49" fontId="4" fillId="0" borderId="0" xfId="0" applyNumberFormat="1" applyFont="1"/>
    <xf numFmtId="49" fontId="4" fillId="0" borderId="0" xfId="0" applyNumberFormat="1" applyFont="1" applyAlignment="1">
      <alignment horizontal="center"/>
    </xf>
    <xf numFmtId="4" fontId="4" fillId="0" borderId="0" xfId="0" applyNumberFormat="1" applyFont="1"/>
    <xf numFmtId="164" fontId="4" fillId="0" borderId="0" xfId="0" applyNumberFormat="1" applyFont="1" applyAlignment="1">
      <alignment horizontal="right"/>
    </xf>
    <xf numFmtId="0" fontId="4" fillId="0" borderId="0" xfId="0" applyFont="1"/>
    <xf numFmtId="49" fontId="5" fillId="0" borderId="0" xfId="0" applyNumberFormat="1" applyFont="1" applyFill="1" applyBorder="1" applyAlignment="1">
      <alignment horizontal="center"/>
    </xf>
    <xf numFmtId="49" fontId="5" fillId="0" borderId="0" xfId="0" applyNumberFormat="1" applyFont="1" applyFill="1" applyAlignment="1">
      <alignment horizontal="center"/>
    </xf>
    <xf numFmtId="164" fontId="4" fillId="0" borderId="0" xfId="0" applyNumberFormat="1" applyFont="1" applyFill="1" applyAlignment="1">
      <alignment horizontal="right"/>
    </xf>
    <xf numFmtId="49" fontId="4" fillId="0" borderId="0" xfId="0" applyNumberFormat="1" applyFont="1" applyFill="1" applyBorder="1" applyAlignment="1">
      <alignment horizontal="center" wrapText="1"/>
    </xf>
    <xf numFmtId="49" fontId="4" fillId="0" borderId="0" xfId="0" applyNumberFormat="1" applyFont="1" applyFill="1" applyBorder="1" applyAlignment="1">
      <alignment horizontal="center"/>
    </xf>
    <xf numFmtId="49" fontId="4" fillId="0" borderId="0" xfId="0" applyNumberFormat="1" applyFont="1" applyFill="1" applyBorder="1" applyAlignment="1">
      <alignment horizontal="right"/>
    </xf>
    <xf numFmtId="164" fontId="4" fillId="0" borderId="0" xfId="0" applyNumberFormat="1" applyFont="1" applyFill="1" applyBorder="1" applyAlignment="1">
      <alignment horizontal="right"/>
    </xf>
    <xf numFmtId="49" fontId="6" fillId="0" borderId="4" xfId="0" applyNumberFormat="1" applyFont="1" applyFill="1" applyBorder="1" applyAlignment="1">
      <alignment horizontal="center" vertical="center" wrapText="1"/>
    </xf>
    <xf numFmtId="49" fontId="6" fillId="0" borderId="5" xfId="0" applyNumberFormat="1" applyFont="1" applyFill="1" applyBorder="1" applyAlignment="1">
      <alignment horizontal="center" vertical="center" wrapText="1"/>
    </xf>
    <xf numFmtId="4" fontId="6" fillId="0" borderId="5" xfId="0" applyNumberFormat="1" applyFont="1" applyFill="1" applyBorder="1" applyAlignment="1">
      <alignment horizontal="center" vertical="center" wrapText="1"/>
    </xf>
    <xf numFmtId="164" fontId="6" fillId="0" borderId="5" xfId="0" applyNumberFormat="1" applyFont="1" applyFill="1" applyBorder="1" applyAlignment="1">
      <alignment horizontal="center" vertical="center" wrapText="1"/>
    </xf>
    <xf numFmtId="49" fontId="7" fillId="0" borderId="4" xfId="0" applyNumberFormat="1" applyFont="1" applyBorder="1" applyAlignment="1">
      <alignment horizontal="left"/>
    </xf>
    <xf numFmtId="49" fontId="7" fillId="0" borderId="5" xfId="0" applyNumberFormat="1" applyFont="1" applyBorder="1" applyAlignment="1">
      <alignment horizontal="center"/>
    </xf>
    <xf numFmtId="164" fontId="7" fillId="0" borderId="5" xfId="0" applyNumberFormat="1" applyFont="1" applyFill="1" applyBorder="1" applyAlignment="1">
      <alignment horizontal="center"/>
    </xf>
    <xf numFmtId="164" fontId="7" fillId="0" borderId="5" xfId="0" applyNumberFormat="1" applyFont="1" applyBorder="1" applyAlignment="1">
      <alignment horizontal="center"/>
    </xf>
    <xf numFmtId="0" fontId="8" fillId="0" borderId="0" xfId="0" applyFont="1"/>
    <xf numFmtId="49" fontId="7" fillId="0" borderId="6" xfId="0" applyNumberFormat="1" applyFont="1" applyBorder="1" applyAlignment="1">
      <alignment horizontal="left"/>
    </xf>
    <xf numFmtId="49" fontId="7" fillId="0" borderId="7" xfId="0" applyNumberFormat="1" applyFont="1" applyBorder="1" applyAlignment="1">
      <alignment horizontal="center"/>
    </xf>
    <xf numFmtId="164" fontId="7" fillId="0" borderId="7" xfId="0" applyNumberFormat="1" applyFont="1" applyFill="1" applyBorder="1" applyAlignment="1">
      <alignment horizontal="center"/>
    </xf>
    <xf numFmtId="164" fontId="7" fillId="0" borderId="7" xfId="0" applyNumberFormat="1" applyFont="1" applyBorder="1" applyAlignment="1">
      <alignment horizontal="center"/>
    </xf>
    <xf numFmtId="49" fontId="9" fillId="0" borderId="8" xfId="0" applyNumberFormat="1" applyFont="1" applyBorder="1" applyAlignment="1">
      <alignment horizontal="left" vertical="center" wrapText="1"/>
    </xf>
    <xf numFmtId="49" fontId="9" fillId="0" borderId="1" xfId="0" applyNumberFormat="1" applyFont="1" applyBorder="1" applyAlignment="1">
      <alignment horizontal="center"/>
    </xf>
    <xf numFmtId="164" fontId="9" fillId="0" borderId="1" xfId="0" applyNumberFormat="1" applyFont="1" applyFill="1" applyBorder="1" applyAlignment="1">
      <alignment horizontal="center"/>
    </xf>
    <xf numFmtId="164" fontId="9" fillId="0" borderId="7" xfId="0" applyNumberFormat="1" applyFont="1" applyBorder="1" applyAlignment="1">
      <alignment horizontal="center"/>
    </xf>
    <xf numFmtId="49" fontId="7" fillId="0" borderId="8" xfId="0" applyNumberFormat="1" applyFont="1" applyBorder="1" applyAlignment="1">
      <alignment horizontal="left" vertical="center" wrapText="1"/>
    </xf>
    <xf numFmtId="49" fontId="7" fillId="0" borderId="1" xfId="0" applyNumberFormat="1" applyFont="1" applyBorder="1" applyAlignment="1">
      <alignment horizontal="center"/>
    </xf>
    <xf numFmtId="164" fontId="7" fillId="0" borderId="1" xfId="0" applyNumberFormat="1" applyFont="1" applyFill="1" applyBorder="1" applyAlignment="1">
      <alignment horizontal="center"/>
    </xf>
    <xf numFmtId="49" fontId="7" fillId="0" borderId="9" xfId="0" applyNumberFormat="1" applyFont="1" applyBorder="1" applyAlignment="1">
      <alignment horizontal="left" vertical="center" wrapText="1"/>
    </xf>
    <xf numFmtId="49" fontId="7" fillId="0" borderId="10" xfId="0" applyNumberFormat="1" applyFont="1" applyBorder="1" applyAlignment="1">
      <alignment horizontal="center"/>
    </xf>
    <xf numFmtId="164" fontId="7" fillId="0" borderId="10" xfId="0" applyNumberFormat="1" applyFont="1" applyFill="1" applyBorder="1" applyAlignment="1">
      <alignment horizontal="center"/>
    </xf>
    <xf numFmtId="164" fontId="7" fillId="0" borderId="10" xfId="0" applyNumberFormat="1" applyFont="1" applyBorder="1" applyAlignment="1">
      <alignment horizontal="center"/>
    </xf>
    <xf numFmtId="49" fontId="7" fillId="0" borderId="4" xfId="0" applyNumberFormat="1" applyFont="1" applyBorder="1" applyAlignment="1">
      <alignment horizontal="left" vertical="center" wrapText="1"/>
    </xf>
    <xf numFmtId="49" fontId="7" fillId="0" borderId="6" xfId="0" applyNumberFormat="1" applyFont="1" applyBorder="1" applyAlignment="1">
      <alignment horizontal="left" vertical="center" wrapText="1"/>
    </xf>
    <xf numFmtId="164" fontId="9" fillId="0" borderId="1" xfId="0" applyNumberFormat="1" applyFont="1" applyBorder="1" applyAlignment="1">
      <alignment horizontal="center"/>
    </xf>
    <xf numFmtId="164" fontId="7" fillId="0" borderId="1" xfId="0" applyNumberFormat="1" applyFont="1" applyBorder="1" applyAlignment="1">
      <alignment horizontal="center"/>
    </xf>
    <xf numFmtId="0" fontId="10" fillId="0" borderId="11" xfId="0" applyFont="1" applyBorder="1" applyAlignment="1">
      <alignment horizontal="left" wrapText="1"/>
    </xf>
    <xf numFmtId="49" fontId="9" fillId="0" borderId="1" xfId="0" applyNumberFormat="1" applyFont="1" applyBorder="1" applyAlignment="1" applyProtection="1">
      <alignment horizontal="left" vertical="center" wrapText="1"/>
    </xf>
    <xf numFmtId="0" fontId="9" fillId="0" borderId="1" xfId="0" applyFont="1" applyFill="1" applyBorder="1" applyAlignment="1">
      <alignment horizontal="left" vertical="top" wrapText="1"/>
    </xf>
    <xf numFmtId="49" fontId="9" fillId="0" borderId="1" xfId="0" applyNumberFormat="1" applyFont="1" applyFill="1" applyBorder="1" applyAlignment="1">
      <alignment horizontal="center"/>
    </xf>
    <xf numFmtId="165" fontId="9" fillId="0" borderId="8" xfId="0" applyNumberFormat="1" applyFont="1" applyBorder="1" applyAlignment="1">
      <alignment horizontal="left" vertical="center" wrapText="1"/>
    </xf>
    <xf numFmtId="49" fontId="11" fillId="0" borderId="8" xfId="0" applyNumberFormat="1" applyFont="1" applyBorder="1" applyAlignment="1">
      <alignment horizontal="left" vertical="center" wrapText="1"/>
    </xf>
    <xf numFmtId="49" fontId="11" fillId="0" borderId="1" xfId="0" applyNumberFormat="1" applyFont="1" applyBorder="1" applyAlignment="1">
      <alignment horizontal="center"/>
    </xf>
    <xf numFmtId="164" fontId="11" fillId="0" borderId="1" xfId="0" applyNumberFormat="1" applyFont="1" applyBorder="1" applyAlignment="1">
      <alignment horizontal="center"/>
    </xf>
    <xf numFmtId="164" fontId="11" fillId="0" borderId="1" xfId="0" applyNumberFormat="1" applyFont="1" applyFill="1" applyBorder="1" applyAlignment="1">
      <alignment horizontal="center"/>
    </xf>
    <xf numFmtId="164" fontId="11" fillId="0" borderId="7" xfId="0" applyNumberFormat="1" applyFont="1" applyBorder="1" applyAlignment="1">
      <alignment horizontal="center"/>
    </xf>
    <xf numFmtId="0" fontId="9" fillId="0" borderId="0" xfId="0" applyFont="1" applyAlignment="1">
      <alignment horizontal="left" wrapText="1"/>
    </xf>
    <xf numFmtId="0" fontId="9" fillId="0" borderId="1" xfId="0" applyFont="1" applyBorder="1" applyAlignment="1">
      <alignment horizontal="left" vertical="top" wrapText="1"/>
    </xf>
    <xf numFmtId="0" fontId="9" fillId="0" borderId="12" xfId="0" applyFont="1" applyBorder="1" applyAlignment="1">
      <alignment horizontal="left" wrapText="1"/>
    </xf>
    <xf numFmtId="49" fontId="7" fillId="0" borderId="1" xfId="0" applyNumberFormat="1" applyFont="1" applyBorder="1" applyAlignment="1" applyProtection="1">
      <alignment horizontal="left" vertical="center" wrapText="1"/>
    </xf>
    <xf numFmtId="164" fontId="7" fillId="0" borderId="13" xfId="0" applyNumberFormat="1" applyFont="1" applyFill="1" applyBorder="1" applyAlignment="1">
      <alignment horizontal="center"/>
    </xf>
    <xf numFmtId="164" fontId="9" fillId="0" borderId="13" xfId="0" applyNumberFormat="1" applyFont="1" applyFill="1" applyBorder="1" applyAlignment="1">
      <alignment horizontal="center"/>
    </xf>
    <xf numFmtId="166" fontId="9" fillId="0" borderId="1" xfId="0" applyNumberFormat="1" applyFont="1" applyBorder="1" applyAlignment="1" applyProtection="1">
      <alignment horizontal="left" vertical="center" wrapText="1"/>
    </xf>
    <xf numFmtId="49" fontId="11" fillId="0" borderId="1" xfId="0" applyNumberFormat="1" applyFont="1" applyBorder="1" applyAlignment="1" applyProtection="1">
      <alignment horizontal="left" vertical="center" wrapText="1"/>
    </xf>
    <xf numFmtId="164" fontId="11" fillId="0" borderId="13" xfId="0" applyNumberFormat="1" applyFont="1" applyFill="1" applyBorder="1" applyAlignment="1">
      <alignment horizontal="center"/>
    </xf>
    <xf numFmtId="49" fontId="12" fillId="0" borderId="4" xfId="0" applyNumberFormat="1" applyFont="1" applyBorder="1" applyAlignment="1">
      <alignment horizontal="left" vertical="center" wrapText="1"/>
    </xf>
    <xf numFmtId="49" fontId="12" fillId="0" borderId="14" xfId="0" applyNumberFormat="1" applyFont="1" applyBorder="1" applyAlignment="1">
      <alignment horizontal="center"/>
    </xf>
    <xf numFmtId="164" fontId="12" fillId="0" borderId="14" xfId="0" applyNumberFormat="1" applyFont="1" applyFill="1" applyBorder="1" applyAlignment="1">
      <alignment horizontal="center"/>
    </xf>
    <xf numFmtId="164" fontId="12" fillId="0" borderId="15" xfId="0" applyNumberFormat="1" applyFont="1" applyFill="1" applyBorder="1" applyAlignment="1">
      <alignment horizontal="center"/>
    </xf>
    <xf numFmtId="164" fontId="12" fillId="0" borderId="14" xfId="0" applyNumberFormat="1" applyFont="1" applyBorder="1" applyAlignment="1">
      <alignment horizontal="center"/>
    </xf>
    <xf numFmtId="0" fontId="1" fillId="0" borderId="0" xfId="0" applyFont="1"/>
    <xf numFmtId="49" fontId="7" fillId="0" borderId="1" xfId="0" applyNumberFormat="1" applyFont="1" applyFill="1" applyBorder="1" applyAlignment="1">
      <alignment horizontal="left" vertical="center" wrapText="1"/>
    </xf>
    <xf numFmtId="49" fontId="7" fillId="0" borderId="1" xfId="0" applyNumberFormat="1" applyFont="1" applyFill="1" applyBorder="1" applyAlignment="1">
      <alignment horizontal="left" vertical="center"/>
    </xf>
    <xf numFmtId="49" fontId="7" fillId="0" borderId="1"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49" fontId="9"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center" vertical="center"/>
    </xf>
    <xf numFmtId="164" fontId="9" fillId="0" borderId="1" xfId="0" applyNumberFormat="1" applyFont="1" applyFill="1" applyBorder="1" applyAlignment="1">
      <alignment horizontal="center" vertical="center"/>
    </xf>
    <xf numFmtId="0" fontId="9" fillId="0" borderId="0" xfId="0" applyFont="1"/>
    <xf numFmtId="49" fontId="9" fillId="0" borderId="1" xfId="0" applyNumberFormat="1" applyFont="1" applyFill="1" applyBorder="1" applyAlignment="1">
      <alignment horizontal="left" vertical="center"/>
    </xf>
    <xf numFmtId="49" fontId="12" fillId="0" borderId="1" xfId="0" applyNumberFormat="1" applyFont="1" applyFill="1" applyBorder="1" applyAlignment="1">
      <alignment horizontal="left" vertical="center" wrapText="1"/>
    </xf>
    <xf numFmtId="49" fontId="12" fillId="0" borderId="1" xfId="0" applyNumberFormat="1" applyFont="1" applyFill="1" applyBorder="1" applyAlignment="1">
      <alignment horizontal="left" vertical="center"/>
    </xf>
    <xf numFmtId="164" fontId="12" fillId="0" borderId="1" xfId="0" applyNumberFormat="1" applyFont="1" applyFill="1" applyBorder="1" applyAlignment="1">
      <alignment horizontal="center" vertical="center"/>
    </xf>
    <xf numFmtId="164" fontId="11" fillId="0" borderId="1" xfId="0" applyNumberFormat="1" applyFont="1" applyFill="1" applyBorder="1" applyAlignment="1">
      <alignment horizontal="center" vertical="center"/>
    </xf>
    <xf numFmtId="0" fontId="9" fillId="0" borderId="1" xfId="0" applyNumberFormat="1" applyFont="1" applyFill="1" applyBorder="1" applyAlignment="1">
      <alignment horizontal="left" vertical="center" wrapText="1"/>
    </xf>
    <xf numFmtId="49" fontId="9" fillId="0" borderId="0" xfId="0" applyNumberFormat="1" applyFont="1" applyFill="1" applyBorder="1" applyAlignment="1">
      <alignment horizontal="center" vertical="center"/>
    </xf>
    <xf numFmtId="4" fontId="9" fillId="0" borderId="0" xfId="0" applyNumberFormat="1" applyFont="1" applyFill="1" applyBorder="1" applyAlignment="1">
      <alignment horizontal="center" vertical="center"/>
    </xf>
    <xf numFmtId="0" fontId="9" fillId="0" borderId="0" xfId="0" applyFont="1" applyFill="1" applyBorder="1" applyAlignment="1">
      <alignment horizontal="center" vertical="center"/>
    </xf>
    <xf numFmtId="4" fontId="7" fillId="0" borderId="0" xfId="0" applyNumberFormat="1" applyFont="1" applyFill="1" applyBorder="1" applyAlignment="1">
      <alignment horizontal="left" vertical="center"/>
    </xf>
    <xf numFmtId="0" fontId="7" fillId="0" borderId="0" xfId="0" applyFont="1" applyFill="1" applyBorder="1" applyAlignment="1">
      <alignment horizontal="center" vertical="center"/>
    </xf>
    <xf numFmtId="0" fontId="7" fillId="0" borderId="12" xfId="0" applyFont="1" applyBorder="1" applyAlignment="1">
      <alignment horizontal="left" wrapText="1"/>
    </xf>
    <xf numFmtId="0" fontId="9" fillId="0" borderId="12" xfId="0" applyFont="1" applyBorder="1" applyAlignment="1">
      <alignment horizontal="left" vertical="top" wrapText="1"/>
    </xf>
    <xf numFmtId="49" fontId="9" fillId="0" borderId="12" xfId="0" applyNumberFormat="1" applyFont="1" applyBorder="1" applyAlignment="1" applyProtection="1">
      <alignment horizontal="left" vertical="center" wrapText="1"/>
    </xf>
    <xf numFmtId="0" fontId="9" fillId="0" borderId="1" xfId="0" applyFont="1" applyBorder="1" applyAlignment="1">
      <alignment horizontal="justify" vertical="top" wrapText="1"/>
    </xf>
    <xf numFmtId="0" fontId="7" fillId="0" borderId="0" xfId="0" applyFont="1" applyFill="1" applyBorder="1" applyAlignment="1">
      <alignment vertical="center"/>
    </xf>
    <xf numFmtId="164" fontId="13" fillId="0" borderId="0" xfId="0" applyNumberFormat="1" applyFont="1" applyFill="1" applyBorder="1" applyAlignment="1">
      <alignment horizontal="center" vertical="center"/>
    </xf>
    <xf numFmtId="49" fontId="5" fillId="0" borderId="0" xfId="0" applyNumberFormat="1" applyFont="1" applyFill="1" applyBorder="1" applyAlignment="1">
      <alignment horizontal="center"/>
    </xf>
    <xf numFmtId="49" fontId="1" fillId="0" borderId="0" xfId="0" applyNumberFormat="1" applyFont="1" applyFill="1" applyBorder="1" applyAlignment="1">
      <alignment horizontal="right"/>
    </xf>
    <xf numFmtId="49" fontId="7" fillId="0" borderId="1" xfId="0" applyNumberFormat="1" applyFont="1" applyFill="1" applyBorder="1" applyAlignment="1">
      <alignment horizontal="left" vertical="center" wrapText="1"/>
    </xf>
    <xf numFmtId="49" fontId="9" fillId="0" borderId="1" xfId="0" applyNumberFormat="1" applyFont="1" applyFill="1" applyBorder="1" applyAlignment="1">
      <alignment horizontal="left" vertical="center"/>
    </xf>
  </cellXfs>
  <cellStyles count="2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ок меры" xfId="6"/>
    <cellStyle name="Заголовок показателя [печать]" xfId="7"/>
    <cellStyle name="Заголовок показателя константы" xfId="8"/>
    <cellStyle name="Заголовок результата расчета" xfId="9"/>
    <cellStyle name="Заголовок свободного показателя" xfId="10"/>
    <cellStyle name="Значение фильтра" xfId="11"/>
    <cellStyle name="Значение фильтра [печать]" xfId="12"/>
    <cellStyle name="Информация о задаче" xfId="13"/>
    <cellStyle name="Обычный" xfId="0" builtinId="0"/>
    <cellStyle name="Отдельная ячейка" xfId="14"/>
    <cellStyle name="Отдельная ячейка - константа" xfId="15"/>
    <cellStyle name="Отдельная ячейка - константа [печать]" xfId="16"/>
    <cellStyle name="Отдельная ячейка [печать]" xfId="17"/>
    <cellStyle name="Отдельная ячейка-результат" xfId="18"/>
    <cellStyle name="Отдельная ячейка-результат [печать]" xfId="19"/>
    <cellStyle name="Свойства элементов измерения" xfId="20"/>
    <cellStyle name="Свойства элементов измерения [печать]" xfId="21"/>
    <cellStyle name="Элементы осей" xfId="22"/>
    <cellStyle name="Элементы осей [печать]" xfId="2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7F7F"/>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176"/>
  <sheetViews>
    <sheetView tabSelected="1" view="pageBreakPreview" topLeftCell="A146" zoomScale="90" zoomScaleNormal="90" zoomScaleSheetLayoutView="90" workbookViewId="0">
      <selection activeCell="D162" sqref="D162"/>
    </sheetView>
  </sheetViews>
  <sheetFormatPr defaultRowHeight="12"/>
  <cols>
    <col min="1" max="1" width="57.5703125" style="1" customWidth="1"/>
    <col min="2" max="2" width="29.5703125" style="2" customWidth="1"/>
    <col min="3" max="3" width="14.42578125" style="3" customWidth="1"/>
    <col min="4" max="4" width="14.28515625" style="3" customWidth="1"/>
    <col min="5" max="5" width="14" style="3" customWidth="1"/>
    <col min="6" max="6" width="11" style="3" customWidth="1"/>
    <col min="7" max="7" width="12.140625" style="4" customWidth="1"/>
    <col min="8" max="16384" width="9.140625" style="5"/>
  </cols>
  <sheetData>
    <row r="1" spans="1:7" ht="21">
      <c r="A1" s="91" t="s">
        <v>0</v>
      </c>
      <c r="B1" s="91"/>
      <c r="C1" s="91"/>
      <c r="D1" s="91"/>
      <c r="E1" s="91"/>
      <c r="F1" s="7"/>
      <c r="G1" s="8"/>
    </row>
    <row r="2" spans="1:7" ht="21">
      <c r="A2" s="91" t="s">
        <v>327</v>
      </c>
      <c r="B2" s="91"/>
      <c r="C2" s="91"/>
      <c r="D2" s="91"/>
      <c r="E2" s="91"/>
      <c r="F2" s="6"/>
      <c r="G2" s="8"/>
    </row>
    <row r="3" spans="1:7">
      <c r="A3" s="9"/>
      <c r="B3" s="10"/>
      <c r="C3" s="11"/>
      <c r="D3" s="11"/>
      <c r="E3" s="12"/>
      <c r="F3" s="12"/>
      <c r="G3" s="8"/>
    </row>
    <row r="4" spans="1:7" ht="12.75">
      <c r="A4" s="10"/>
      <c r="B4" s="10"/>
      <c r="C4" s="11"/>
      <c r="D4" s="11"/>
      <c r="E4" s="92" t="s">
        <v>1</v>
      </c>
      <c r="F4" s="92"/>
      <c r="G4" s="92"/>
    </row>
    <row r="5" spans="1:7" ht="78.75" customHeight="1">
      <c r="A5" s="13" t="s">
        <v>2</v>
      </c>
      <c r="B5" s="14" t="s">
        <v>3</v>
      </c>
      <c r="C5" s="15" t="s">
        <v>297</v>
      </c>
      <c r="D5" s="15" t="s">
        <v>328</v>
      </c>
      <c r="E5" s="15" t="s">
        <v>329</v>
      </c>
      <c r="F5" s="14" t="s">
        <v>4</v>
      </c>
      <c r="G5" s="16" t="s">
        <v>330</v>
      </c>
    </row>
    <row r="6" spans="1:7" s="21" customFormat="1" ht="16.5" customHeight="1">
      <c r="A6" s="17" t="s">
        <v>5</v>
      </c>
      <c r="B6" s="18" t="s">
        <v>6</v>
      </c>
      <c r="C6" s="19">
        <f>SUM(C7,C9,C10,C14,C18,C23,C27,C30,C25)</f>
        <v>20454.7</v>
      </c>
      <c r="D6" s="19">
        <f>SUM(D7,D9,D10,D14,D18,D23,D27,D30,D25)</f>
        <v>5639</v>
      </c>
      <c r="E6" s="19">
        <f>SUM(E7,E9,E10,E14,E18,E23,E27,E30,E25)</f>
        <v>6859.1000000000013</v>
      </c>
      <c r="F6" s="19">
        <f t="shared" ref="F6:F53" si="0">E6/C6*100</f>
        <v>33.533124416393299</v>
      </c>
      <c r="G6" s="20">
        <f t="shared" ref="G6:G11" si="1">E6/D6*100</f>
        <v>121.63681503812735</v>
      </c>
    </row>
    <row r="7" spans="1:7" s="21" customFormat="1" ht="18" customHeight="1">
      <c r="A7" s="22" t="s">
        <v>7</v>
      </c>
      <c r="B7" s="23" t="s">
        <v>8</v>
      </c>
      <c r="C7" s="24">
        <f>SUM(C8:C8)</f>
        <v>9381</v>
      </c>
      <c r="D7" s="24">
        <f>SUM(D8:D8)</f>
        <v>2706.9</v>
      </c>
      <c r="E7" s="24">
        <f>SUM(E8:E8)</f>
        <v>2729.6</v>
      </c>
      <c r="F7" s="24">
        <f t="shared" si="0"/>
        <v>29.097111182176739</v>
      </c>
      <c r="G7" s="25">
        <f t="shared" si="1"/>
        <v>100.83859765783738</v>
      </c>
    </row>
    <row r="8" spans="1:7" ht="17.25" customHeight="1">
      <c r="A8" s="26" t="s">
        <v>9</v>
      </c>
      <c r="B8" s="27" t="s">
        <v>10</v>
      </c>
      <c r="C8" s="28">
        <v>9381</v>
      </c>
      <c r="D8" s="28">
        <v>2706.9</v>
      </c>
      <c r="E8" s="28">
        <v>2729.6</v>
      </c>
      <c r="F8" s="28">
        <f t="shared" si="0"/>
        <v>29.097111182176739</v>
      </c>
      <c r="G8" s="29">
        <f t="shared" si="1"/>
        <v>100.83859765783738</v>
      </c>
    </row>
    <row r="9" spans="1:7" ht="35.25" customHeight="1">
      <c r="A9" s="30" t="s">
        <v>11</v>
      </c>
      <c r="B9" s="31" t="s">
        <v>12</v>
      </c>
      <c r="C9" s="32">
        <v>1220.5</v>
      </c>
      <c r="D9" s="32">
        <v>379.9</v>
      </c>
      <c r="E9" s="32">
        <v>381.1</v>
      </c>
      <c r="F9" s="32">
        <f t="shared" si="0"/>
        <v>31.224907824662022</v>
      </c>
      <c r="G9" s="25">
        <f t="shared" si="1"/>
        <v>100.31587259805212</v>
      </c>
    </row>
    <row r="10" spans="1:7" s="21" customFormat="1" ht="17.25" customHeight="1">
      <c r="A10" s="30" t="s">
        <v>13</v>
      </c>
      <c r="B10" s="31" t="s">
        <v>14</v>
      </c>
      <c r="C10" s="32">
        <f>(C11+C12+C13)</f>
        <v>3020</v>
      </c>
      <c r="D10" s="32">
        <f>(D11+D12)</f>
        <v>1439</v>
      </c>
      <c r="E10" s="32">
        <f>(E11+E12)</f>
        <v>1446.4</v>
      </c>
      <c r="F10" s="32">
        <f t="shared" si="0"/>
        <v>47.894039735099341</v>
      </c>
      <c r="G10" s="25">
        <f t="shared" si="1"/>
        <v>100.51424600416956</v>
      </c>
    </row>
    <row r="11" spans="1:7" ht="33.75" customHeight="1">
      <c r="A11" s="26" t="s">
        <v>15</v>
      </c>
      <c r="B11" s="27" t="s">
        <v>16</v>
      </c>
      <c r="C11" s="28">
        <v>1745</v>
      </c>
      <c r="D11" s="28">
        <v>826</v>
      </c>
      <c r="E11" s="28">
        <v>832.1</v>
      </c>
      <c r="F11" s="28">
        <f t="shared" si="0"/>
        <v>47.684813753581665</v>
      </c>
      <c r="G11" s="29">
        <f t="shared" si="1"/>
        <v>100.73849878934624</v>
      </c>
    </row>
    <row r="12" spans="1:7" ht="15.75">
      <c r="A12" s="26" t="s">
        <v>17</v>
      </c>
      <c r="B12" s="27" t="s">
        <v>18</v>
      </c>
      <c r="C12" s="28">
        <v>1267</v>
      </c>
      <c r="D12" s="28">
        <v>613</v>
      </c>
      <c r="E12" s="28">
        <v>614.29999999999995</v>
      </c>
      <c r="F12" s="28">
        <f t="shared" si="0"/>
        <v>48.484609313338588</v>
      </c>
      <c r="G12" s="29">
        <f t="shared" ref="G12:G29" si="2">E12/D12*100</f>
        <v>100.21207177814028</v>
      </c>
    </row>
    <row r="13" spans="1:7" ht="22.5" customHeight="1">
      <c r="A13" s="26" t="s">
        <v>19</v>
      </c>
      <c r="B13" s="27" t="s">
        <v>20</v>
      </c>
      <c r="C13" s="28">
        <v>8</v>
      </c>
      <c r="D13" s="28"/>
      <c r="E13" s="28"/>
      <c r="F13" s="28"/>
      <c r="G13" s="29"/>
    </row>
    <row r="14" spans="1:7" s="21" customFormat="1" ht="19.5" customHeight="1">
      <c r="A14" s="30" t="s">
        <v>21</v>
      </c>
      <c r="B14" s="31" t="s">
        <v>22</v>
      </c>
      <c r="C14" s="32">
        <f>(C15+C16+C17)</f>
        <v>660.7</v>
      </c>
      <c r="D14" s="32">
        <f>(D15+D16+D17)</f>
        <v>222.9</v>
      </c>
      <c r="E14" s="32">
        <f>(E15+E16+E17)</f>
        <v>260</v>
      </c>
      <c r="F14" s="32">
        <f t="shared" si="0"/>
        <v>39.352202209777502</v>
      </c>
      <c r="G14" s="25">
        <f t="shared" si="2"/>
        <v>116.64423508299686</v>
      </c>
    </row>
    <row r="15" spans="1:7" s="21" customFormat="1" ht="48" customHeight="1">
      <c r="A15" s="26" t="s">
        <v>23</v>
      </c>
      <c r="B15" s="27" t="s">
        <v>24</v>
      </c>
      <c r="C15" s="28">
        <v>400</v>
      </c>
      <c r="D15" s="28">
        <v>157</v>
      </c>
      <c r="E15" s="28">
        <v>157.1</v>
      </c>
      <c r="F15" s="28">
        <f t="shared" si="0"/>
        <v>39.274999999999999</v>
      </c>
      <c r="G15" s="29">
        <f t="shared" si="2"/>
        <v>100.06369426751591</v>
      </c>
    </row>
    <row r="16" spans="1:7" s="21" customFormat="1" ht="66.75" customHeight="1">
      <c r="A16" s="26" t="s">
        <v>25</v>
      </c>
      <c r="B16" s="27" t="s">
        <v>26</v>
      </c>
      <c r="C16" s="28">
        <v>10</v>
      </c>
      <c r="D16" s="28"/>
      <c r="E16" s="28"/>
      <c r="F16" s="28">
        <f t="shared" si="0"/>
        <v>0</v>
      </c>
      <c r="G16" s="29"/>
    </row>
    <row r="17" spans="1:7" s="21" customFormat="1" ht="48.75" customHeight="1">
      <c r="A17" s="26" t="s">
        <v>27</v>
      </c>
      <c r="B17" s="27" t="s">
        <v>28</v>
      </c>
      <c r="C17" s="28">
        <v>250.7</v>
      </c>
      <c r="D17" s="28">
        <v>65.900000000000006</v>
      </c>
      <c r="E17" s="28">
        <v>102.9</v>
      </c>
      <c r="F17" s="28">
        <f t="shared" si="0"/>
        <v>41.045073793378542</v>
      </c>
      <c r="G17" s="29">
        <f t="shared" si="2"/>
        <v>156.14567526555388</v>
      </c>
    </row>
    <row r="18" spans="1:7" s="21" customFormat="1" ht="47.25">
      <c r="A18" s="30" t="s">
        <v>29</v>
      </c>
      <c r="B18" s="31" t="s">
        <v>30</v>
      </c>
      <c r="C18" s="32">
        <f>SUM(C19+C22)</f>
        <v>1704</v>
      </c>
      <c r="D18" s="32">
        <f>SUM(D19+D22)</f>
        <v>497</v>
      </c>
      <c r="E18" s="32">
        <f>E19+E22</f>
        <v>504.09999999999997</v>
      </c>
      <c r="F18" s="32">
        <f t="shared" si="0"/>
        <v>29.583333333333332</v>
      </c>
      <c r="G18" s="25">
        <f t="shared" si="2"/>
        <v>101.42857142857142</v>
      </c>
    </row>
    <row r="19" spans="1:7" s="21" customFormat="1" ht="96" customHeight="1">
      <c r="A19" s="30" t="s">
        <v>31</v>
      </c>
      <c r="B19" s="31" t="s">
        <v>32</v>
      </c>
      <c r="C19" s="32">
        <f>SUM(C20:C21)</f>
        <v>1513.8</v>
      </c>
      <c r="D19" s="32">
        <f>SUM(D20:D21)</f>
        <v>481</v>
      </c>
      <c r="E19" s="32">
        <f>SUM(E20:E21)</f>
        <v>487.79999999999995</v>
      </c>
      <c r="F19" s="32">
        <f t="shared" si="0"/>
        <v>32.223543400713432</v>
      </c>
      <c r="G19" s="25">
        <f t="shared" si="2"/>
        <v>101.4137214137214</v>
      </c>
    </row>
    <row r="20" spans="1:7" ht="78.75">
      <c r="A20" s="26" t="s">
        <v>33</v>
      </c>
      <c r="B20" s="27" t="s">
        <v>34</v>
      </c>
      <c r="C20" s="28">
        <v>1400</v>
      </c>
      <c r="D20" s="28">
        <v>461</v>
      </c>
      <c r="E20" s="28">
        <v>461.9</v>
      </c>
      <c r="F20" s="28">
        <f t="shared" si="0"/>
        <v>32.99285714285714</v>
      </c>
      <c r="G20" s="29">
        <f t="shared" si="2"/>
        <v>100.19522776572667</v>
      </c>
    </row>
    <row r="21" spans="1:7" ht="85.5" customHeight="1">
      <c r="A21" s="26" t="s">
        <v>35</v>
      </c>
      <c r="B21" s="27" t="s">
        <v>36</v>
      </c>
      <c r="C21" s="28">
        <v>113.8</v>
      </c>
      <c r="D21" s="28">
        <v>20</v>
      </c>
      <c r="E21" s="28">
        <v>25.9</v>
      </c>
      <c r="F21" s="28">
        <f t="shared" si="0"/>
        <v>22.759226713532513</v>
      </c>
      <c r="G21" s="29">
        <f t="shared" si="2"/>
        <v>129.5</v>
      </c>
    </row>
    <row r="22" spans="1:7" ht="96.75" customHeight="1">
      <c r="A22" s="26" t="s">
        <v>37</v>
      </c>
      <c r="B22" s="27" t="s">
        <v>38</v>
      </c>
      <c r="C22" s="28">
        <v>190.2</v>
      </c>
      <c r="D22" s="28">
        <v>16</v>
      </c>
      <c r="E22" s="28">
        <v>16.3</v>
      </c>
      <c r="F22" s="28">
        <f t="shared" si="0"/>
        <v>8.5699263932702419</v>
      </c>
      <c r="G22" s="29">
        <f t="shared" si="2"/>
        <v>101.875</v>
      </c>
    </row>
    <row r="23" spans="1:7" s="21" customFormat="1" ht="16.5" customHeight="1">
      <c r="A23" s="30" t="s">
        <v>39</v>
      </c>
      <c r="B23" s="31" t="s">
        <v>40</v>
      </c>
      <c r="C23" s="32">
        <f>C24</f>
        <v>456.7</v>
      </c>
      <c r="D23" s="32">
        <f>D24</f>
        <v>47.6</v>
      </c>
      <c r="E23" s="32">
        <f>SUM(E24)</f>
        <v>48.7</v>
      </c>
      <c r="F23" s="32">
        <f t="shared" si="0"/>
        <v>10.663455222246553</v>
      </c>
      <c r="G23" s="29">
        <f t="shared" si="2"/>
        <v>102.31092436974791</v>
      </c>
    </row>
    <row r="24" spans="1:7" s="21" customFormat="1" ht="23.25" customHeight="1">
      <c r="A24" s="26" t="s">
        <v>41</v>
      </c>
      <c r="B24" s="27" t="s">
        <v>42</v>
      </c>
      <c r="C24" s="28">
        <v>456.7</v>
      </c>
      <c r="D24" s="28">
        <v>47.6</v>
      </c>
      <c r="E24" s="28">
        <v>48.7</v>
      </c>
      <c r="F24" s="28">
        <f t="shared" si="0"/>
        <v>10.663455222246553</v>
      </c>
      <c r="G24" s="29">
        <f t="shared" si="2"/>
        <v>102.31092436974791</v>
      </c>
    </row>
    <row r="25" spans="1:7" s="21" customFormat="1" ht="50.25" customHeight="1">
      <c r="A25" s="30" t="s">
        <v>43</v>
      </c>
      <c r="B25" s="31" t="s">
        <v>44</v>
      </c>
      <c r="C25" s="32">
        <f>SUM(C26)</f>
        <v>91.8</v>
      </c>
      <c r="D25" s="32">
        <f>SUM(D26)</f>
        <v>91.8</v>
      </c>
      <c r="E25" s="32">
        <f>SUM(E26)</f>
        <v>1200.8</v>
      </c>
      <c r="F25" s="32">
        <f t="shared" si="0"/>
        <v>1308.0610021786492</v>
      </c>
      <c r="G25" s="29">
        <f t="shared" si="2"/>
        <v>1308.0610021786492</v>
      </c>
    </row>
    <row r="26" spans="1:7" s="21" customFormat="1" ht="31.5">
      <c r="A26" s="26" t="s">
        <v>45</v>
      </c>
      <c r="B26" s="27" t="s">
        <v>46</v>
      </c>
      <c r="C26" s="28">
        <v>91.8</v>
      </c>
      <c r="D26" s="28">
        <v>91.8</v>
      </c>
      <c r="E26" s="28">
        <v>1200.8</v>
      </c>
      <c r="F26" s="28">
        <f t="shared" si="0"/>
        <v>1308.0610021786492</v>
      </c>
      <c r="G26" s="29">
        <f t="shared" si="2"/>
        <v>1308.0610021786492</v>
      </c>
    </row>
    <row r="27" spans="1:7" s="21" customFormat="1" ht="31.5">
      <c r="A27" s="30" t="s">
        <v>47</v>
      </c>
      <c r="B27" s="31" t="s">
        <v>48</v>
      </c>
      <c r="C27" s="32">
        <f>C28+C29</f>
        <v>3730</v>
      </c>
      <c r="D27" s="32">
        <f>D28+D29</f>
        <v>230</v>
      </c>
      <c r="E27" s="32">
        <f>E28+E29</f>
        <v>244.6</v>
      </c>
      <c r="F27" s="32">
        <f t="shared" si="0"/>
        <v>6.5576407506702408</v>
      </c>
      <c r="G27" s="29">
        <f t="shared" si="2"/>
        <v>106.34782608695652</v>
      </c>
    </row>
    <row r="28" spans="1:7" s="21" customFormat="1" ht="87.75" customHeight="1">
      <c r="A28" s="26" t="s">
        <v>281</v>
      </c>
      <c r="B28" s="26" t="s">
        <v>282</v>
      </c>
      <c r="C28" s="28">
        <v>3500</v>
      </c>
      <c r="D28" s="32"/>
      <c r="E28" s="32"/>
      <c r="F28" s="32">
        <f t="shared" si="0"/>
        <v>0</v>
      </c>
      <c r="G28" s="29" t="e">
        <f t="shared" si="2"/>
        <v>#DIV/0!</v>
      </c>
    </row>
    <row r="29" spans="1:7" s="21" customFormat="1" ht="47.25">
      <c r="A29" s="26" t="s">
        <v>280</v>
      </c>
      <c r="B29" s="27" t="s">
        <v>49</v>
      </c>
      <c r="C29" s="28">
        <v>230</v>
      </c>
      <c r="D29" s="28">
        <v>230</v>
      </c>
      <c r="E29" s="28">
        <v>244.6</v>
      </c>
      <c r="F29" s="32">
        <f t="shared" si="0"/>
        <v>106.34782608695652</v>
      </c>
      <c r="G29" s="29">
        <f t="shared" si="2"/>
        <v>106.34782608695652</v>
      </c>
    </row>
    <row r="30" spans="1:7" s="21" customFormat="1" ht="16.5" customHeight="1">
      <c r="A30" s="30" t="s">
        <v>50</v>
      </c>
      <c r="B30" s="31" t="s">
        <v>51</v>
      </c>
      <c r="C30" s="32">
        <v>190</v>
      </c>
      <c r="D30" s="32">
        <v>23.9</v>
      </c>
      <c r="E30" s="32">
        <v>43.8</v>
      </c>
      <c r="F30" s="32">
        <f t="shared" si="0"/>
        <v>23.052631578947366</v>
      </c>
      <c r="G30" s="25">
        <f>E30/D30*100</f>
        <v>183.26359832635984</v>
      </c>
    </row>
    <row r="31" spans="1:7" s="21" customFormat="1" ht="16.5" customHeight="1">
      <c r="A31" s="33" t="s">
        <v>52</v>
      </c>
      <c r="B31" s="34" t="s">
        <v>53</v>
      </c>
      <c r="C31" s="35"/>
      <c r="D31" s="35"/>
      <c r="E31" s="35"/>
      <c r="F31" s="35"/>
      <c r="G31" s="36"/>
    </row>
    <row r="32" spans="1:7" s="21" customFormat="1" ht="18.75" customHeight="1">
      <c r="A32" s="37" t="s">
        <v>54</v>
      </c>
      <c r="B32" s="18" t="s">
        <v>55</v>
      </c>
      <c r="C32" s="19">
        <f>C33+C105+C101+C103</f>
        <v>217015.89999999997</v>
      </c>
      <c r="D32" s="19">
        <f>D33+D105+D101+D103</f>
        <v>69493.8</v>
      </c>
      <c r="E32" s="19">
        <f>E33+E105+E101+E103</f>
        <v>69493.8</v>
      </c>
      <c r="F32" s="19">
        <f t="shared" si="0"/>
        <v>32.022446281585829</v>
      </c>
      <c r="G32" s="20">
        <f t="shared" ref="G32:G42" si="3">E32/D32*100</f>
        <v>100</v>
      </c>
    </row>
    <row r="33" spans="1:7" s="21" customFormat="1" ht="54.75" customHeight="1">
      <c r="A33" s="38" t="s">
        <v>56</v>
      </c>
      <c r="B33" s="23" t="s">
        <v>57</v>
      </c>
      <c r="C33" s="24">
        <f>C34+C44+C54+C99</f>
        <v>217291.09999999998</v>
      </c>
      <c r="D33" s="24">
        <f>D34+D44+D54+D99</f>
        <v>69769</v>
      </c>
      <c r="E33" s="24">
        <f>E34+E44+E54+E99</f>
        <v>69769</v>
      </c>
      <c r="F33" s="24">
        <f t="shared" si="0"/>
        <v>32.108540110478529</v>
      </c>
      <c r="G33" s="25">
        <f t="shared" si="3"/>
        <v>100</v>
      </c>
    </row>
    <row r="34" spans="1:7" s="21" customFormat="1" ht="31.5">
      <c r="A34" s="30" t="s">
        <v>58</v>
      </c>
      <c r="B34" s="31" t="s">
        <v>59</v>
      </c>
      <c r="C34" s="32">
        <f>C35+C43</f>
        <v>60562</v>
      </c>
      <c r="D34" s="32">
        <f>D35+D43</f>
        <v>22234.899999999998</v>
      </c>
      <c r="E34" s="32">
        <f>E35+E43</f>
        <v>22234.899999999998</v>
      </c>
      <c r="F34" s="32">
        <f t="shared" si="0"/>
        <v>36.714276278854726</v>
      </c>
      <c r="G34" s="25">
        <f t="shared" si="3"/>
        <v>100</v>
      </c>
    </row>
    <row r="35" spans="1:7" ht="31.5">
      <c r="A35" s="26" t="s">
        <v>60</v>
      </c>
      <c r="B35" s="27" t="s">
        <v>61</v>
      </c>
      <c r="C35" s="39">
        <v>59336.4</v>
      </c>
      <c r="D35" s="39">
        <v>21776.6</v>
      </c>
      <c r="E35" s="39">
        <v>21776.6</v>
      </c>
      <c r="F35" s="28">
        <f t="shared" si="0"/>
        <v>36.700237965228759</v>
      </c>
      <c r="G35" s="29">
        <f t="shared" si="3"/>
        <v>100</v>
      </c>
    </row>
    <row r="36" spans="1:7" ht="23.25" hidden="1" customHeight="1">
      <c r="A36" s="26" t="s">
        <v>62</v>
      </c>
      <c r="B36" s="27" t="s">
        <v>63</v>
      </c>
      <c r="C36" s="39"/>
      <c r="D36" s="39"/>
      <c r="E36" s="39"/>
      <c r="F36" s="28" t="e">
        <f t="shared" si="0"/>
        <v>#DIV/0!</v>
      </c>
      <c r="G36" s="29" t="e">
        <f t="shared" si="3"/>
        <v>#DIV/0!</v>
      </c>
    </row>
    <row r="37" spans="1:7" s="21" customFormat="1" ht="26.25" hidden="1" customHeight="1">
      <c r="A37" s="30" t="s">
        <v>64</v>
      </c>
      <c r="B37" s="31" t="s">
        <v>65</v>
      </c>
      <c r="C37" s="32">
        <f>SUM(C38+C40+C41)</f>
        <v>0</v>
      </c>
      <c r="D37" s="32">
        <f>SUM(D38+D40+D41)</f>
        <v>0</v>
      </c>
      <c r="E37" s="32">
        <f>SUM(E38+E40+E41)</f>
        <v>0</v>
      </c>
      <c r="F37" s="28" t="e">
        <f t="shared" si="0"/>
        <v>#DIV/0!</v>
      </c>
      <c r="G37" s="29" t="e">
        <f t="shared" si="3"/>
        <v>#DIV/0!</v>
      </c>
    </row>
    <row r="38" spans="1:7" s="21" customFormat="1" ht="26.25" hidden="1" customHeight="1">
      <c r="A38" s="26" t="s">
        <v>66</v>
      </c>
      <c r="B38" s="27" t="s">
        <v>67</v>
      </c>
      <c r="C38" s="28"/>
      <c r="D38" s="28"/>
      <c r="E38" s="28"/>
      <c r="F38" s="28" t="e">
        <f t="shared" si="0"/>
        <v>#DIV/0!</v>
      </c>
      <c r="G38" s="29" t="e">
        <f t="shared" si="3"/>
        <v>#DIV/0!</v>
      </c>
    </row>
    <row r="39" spans="1:7" s="21" customFormat="1" ht="26.25" hidden="1" customHeight="1">
      <c r="A39" s="26" t="s">
        <v>68</v>
      </c>
      <c r="B39" s="27" t="s">
        <v>69</v>
      </c>
      <c r="C39" s="28"/>
      <c r="D39" s="28"/>
      <c r="E39" s="28"/>
      <c r="F39" s="28" t="e">
        <f t="shared" si="0"/>
        <v>#DIV/0!</v>
      </c>
      <c r="G39" s="29" t="e">
        <f t="shared" si="3"/>
        <v>#DIV/0!</v>
      </c>
    </row>
    <row r="40" spans="1:7" s="21" customFormat="1" ht="41.25" hidden="1" customHeight="1">
      <c r="A40" s="26" t="s">
        <v>70</v>
      </c>
      <c r="B40" s="27" t="s">
        <v>71</v>
      </c>
      <c r="C40" s="28"/>
      <c r="D40" s="28"/>
      <c r="E40" s="28"/>
      <c r="F40" s="28" t="e">
        <f t="shared" si="0"/>
        <v>#DIV/0!</v>
      </c>
      <c r="G40" s="29" t="e">
        <f t="shared" si="3"/>
        <v>#DIV/0!</v>
      </c>
    </row>
    <row r="41" spans="1:7" ht="22.5" hidden="1" customHeight="1">
      <c r="A41" s="30" t="s">
        <v>72</v>
      </c>
      <c r="B41" s="27" t="s">
        <v>73</v>
      </c>
      <c r="C41" s="40">
        <f>SUM(C42)</f>
        <v>0</v>
      </c>
      <c r="D41" s="40">
        <f>SUM(D42)</f>
        <v>0</v>
      </c>
      <c r="E41" s="40">
        <f>E42</f>
        <v>0</v>
      </c>
      <c r="F41" s="28" t="e">
        <f t="shared" si="0"/>
        <v>#DIV/0!</v>
      </c>
      <c r="G41" s="29" t="e">
        <f t="shared" si="3"/>
        <v>#DIV/0!</v>
      </c>
    </row>
    <row r="42" spans="1:7" ht="19.5" hidden="1" customHeight="1">
      <c r="A42" s="26" t="s">
        <v>74</v>
      </c>
      <c r="B42" s="27" t="s">
        <v>75</v>
      </c>
      <c r="C42" s="39"/>
      <c r="D42" s="39"/>
      <c r="E42" s="39"/>
      <c r="F42" s="28" t="e">
        <f t="shared" si="0"/>
        <v>#DIV/0!</v>
      </c>
      <c r="G42" s="29" t="e">
        <f t="shared" si="3"/>
        <v>#DIV/0!</v>
      </c>
    </row>
    <row r="43" spans="1:7" ht="36" customHeight="1">
      <c r="A43" s="26" t="s">
        <v>62</v>
      </c>
      <c r="B43" s="27" t="s">
        <v>76</v>
      </c>
      <c r="C43" s="39">
        <v>1225.5999999999999</v>
      </c>
      <c r="D43" s="39">
        <v>458.3</v>
      </c>
      <c r="E43" s="39">
        <v>458.3</v>
      </c>
      <c r="F43" s="28">
        <f>E43/C43*100</f>
        <v>37.393929503916453</v>
      </c>
      <c r="G43" s="29">
        <f>E43/D43*100</f>
        <v>100</v>
      </c>
    </row>
    <row r="44" spans="1:7" ht="31.5">
      <c r="A44" s="30" t="s">
        <v>77</v>
      </c>
      <c r="B44" s="27" t="s">
        <v>78</v>
      </c>
      <c r="C44" s="40">
        <f>C45+C47</f>
        <v>18451.2</v>
      </c>
      <c r="D44" s="40">
        <f>D45+D47</f>
        <v>1356.7</v>
      </c>
      <c r="E44" s="40">
        <f>E45+E47</f>
        <v>1356.7</v>
      </c>
      <c r="F44" s="28">
        <f t="shared" si="0"/>
        <v>7.3529092958723545</v>
      </c>
      <c r="G44" s="29">
        <f>E44/D44*100</f>
        <v>100</v>
      </c>
    </row>
    <row r="45" spans="1:7" ht="31.5">
      <c r="A45" s="41" t="s">
        <v>79</v>
      </c>
      <c r="B45" s="27" t="s">
        <v>80</v>
      </c>
      <c r="C45" s="39">
        <f>C46</f>
        <v>230.8</v>
      </c>
      <c r="D45" s="39">
        <f t="shared" ref="D45:E45" si="4">D46</f>
        <v>0</v>
      </c>
      <c r="E45" s="39">
        <f t="shared" si="4"/>
        <v>0</v>
      </c>
      <c r="F45" s="28"/>
      <c r="G45" s="29"/>
    </row>
    <row r="46" spans="1:7" ht="61.5" customHeight="1">
      <c r="A46" s="41" t="s">
        <v>331</v>
      </c>
      <c r="B46" s="27" t="s">
        <v>332</v>
      </c>
      <c r="C46" s="39">
        <v>230.8</v>
      </c>
      <c r="D46" s="39"/>
      <c r="E46" s="39"/>
      <c r="F46" s="28"/>
      <c r="G46" s="29"/>
    </row>
    <row r="47" spans="1:7" ht="15.75">
      <c r="A47" s="43" t="s">
        <v>72</v>
      </c>
      <c r="B47" s="44" t="s">
        <v>81</v>
      </c>
      <c r="C47" s="39">
        <f>C48</f>
        <v>18220.400000000001</v>
      </c>
      <c r="D47" s="39">
        <f>D48</f>
        <v>1356.7</v>
      </c>
      <c r="E47" s="39">
        <f>E48</f>
        <v>1356.7</v>
      </c>
      <c r="F47" s="28">
        <f t="shared" si="0"/>
        <v>7.44604948299708</v>
      </c>
      <c r="G47" s="29">
        <f t="shared" ref="G47:G52" si="5">E47/D47*100</f>
        <v>100</v>
      </c>
    </row>
    <row r="48" spans="1:7" ht="15.75">
      <c r="A48" s="43" t="s">
        <v>74</v>
      </c>
      <c r="B48" s="44" t="s">
        <v>82</v>
      </c>
      <c r="C48" s="39">
        <f>C49+C51+C52+C53+C50</f>
        <v>18220.400000000001</v>
      </c>
      <c r="D48" s="39">
        <f>D49+D51+D52+D53+D50</f>
        <v>1356.7</v>
      </c>
      <c r="E48" s="39">
        <f>E49+E51+E52+E53</f>
        <v>1356.7</v>
      </c>
      <c r="F48" s="28">
        <f t="shared" si="0"/>
        <v>7.44604948299708</v>
      </c>
      <c r="G48" s="29">
        <f t="shared" si="5"/>
        <v>100</v>
      </c>
    </row>
    <row r="49" spans="1:7" ht="82.5" customHeight="1">
      <c r="A49" s="42" t="s">
        <v>312</v>
      </c>
      <c r="B49" s="44" t="s">
        <v>311</v>
      </c>
      <c r="C49" s="39">
        <v>2820.3</v>
      </c>
      <c r="D49" s="39">
        <v>470.1</v>
      </c>
      <c r="E49" s="39">
        <v>470.1</v>
      </c>
      <c r="F49" s="28">
        <f t="shared" si="0"/>
        <v>16.668439527709818</v>
      </c>
      <c r="G49" s="29">
        <f t="shared" si="5"/>
        <v>100</v>
      </c>
    </row>
    <row r="50" spans="1:7" ht="47.25">
      <c r="A50" s="87" t="s">
        <v>325</v>
      </c>
      <c r="B50" s="44" t="s">
        <v>326</v>
      </c>
      <c r="C50" s="39">
        <v>2815.2</v>
      </c>
      <c r="D50" s="39"/>
      <c r="E50" s="39"/>
      <c r="F50" s="28"/>
      <c r="G50" s="29"/>
    </row>
    <row r="51" spans="1:7" ht="86.25" customHeight="1">
      <c r="A51" s="26" t="s">
        <v>314</v>
      </c>
      <c r="B51" s="27" t="s">
        <v>313</v>
      </c>
      <c r="C51" s="39">
        <v>4665.8999999999996</v>
      </c>
      <c r="D51" s="39">
        <v>777.6</v>
      </c>
      <c r="E51" s="39">
        <v>777.6</v>
      </c>
      <c r="F51" s="28">
        <f t="shared" si="0"/>
        <v>16.665595062045909</v>
      </c>
      <c r="G51" s="29">
        <f t="shared" si="5"/>
        <v>100</v>
      </c>
    </row>
    <row r="52" spans="1:7" ht="50.25" customHeight="1">
      <c r="A52" s="26" t="s">
        <v>316</v>
      </c>
      <c r="B52" s="27" t="s">
        <v>315</v>
      </c>
      <c r="C52" s="39">
        <v>919</v>
      </c>
      <c r="D52" s="39">
        <v>109</v>
      </c>
      <c r="E52" s="39">
        <v>109</v>
      </c>
      <c r="F52" s="28">
        <f t="shared" si="0"/>
        <v>11.860718171926006</v>
      </c>
      <c r="G52" s="29">
        <f t="shared" si="5"/>
        <v>100</v>
      </c>
    </row>
    <row r="53" spans="1:7" ht="96" customHeight="1">
      <c r="A53" s="45" t="s">
        <v>317</v>
      </c>
      <c r="B53" s="27" t="s">
        <v>324</v>
      </c>
      <c r="C53" s="39">
        <v>7000</v>
      </c>
      <c r="D53" s="39"/>
      <c r="E53" s="39"/>
      <c r="F53" s="28">
        <f t="shared" si="0"/>
        <v>0</v>
      </c>
      <c r="G53" s="29"/>
    </row>
    <row r="54" spans="1:7" s="21" customFormat="1" ht="31.5">
      <c r="A54" s="30" t="s">
        <v>83</v>
      </c>
      <c r="B54" s="31" t="s">
        <v>84</v>
      </c>
      <c r="C54" s="32">
        <f>C55+C56+C92+C94+C96+C98+C91+C93+C97+C95</f>
        <v>138277.9</v>
      </c>
      <c r="D54" s="32">
        <f>D55+D56+D92+D94+D96+D98+D91+D93+D97+D95</f>
        <v>46177.400000000009</v>
      </c>
      <c r="E54" s="32">
        <f>E55+E56+E92+E94+E96+E98+E91+E93+E97+E95</f>
        <v>46177.400000000009</v>
      </c>
      <c r="F54" s="32">
        <f>E54/C54*100</f>
        <v>33.394635006750903</v>
      </c>
      <c r="G54" s="25">
        <f>E54/D54*100</f>
        <v>100</v>
      </c>
    </row>
    <row r="55" spans="1:7" ht="78.75">
      <c r="A55" s="26" t="s">
        <v>85</v>
      </c>
      <c r="B55" s="27" t="s">
        <v>86</v>
      </c>
      <c r="C55" s="39">
        <v>3677.8</v>
      </c>
      <c r="D55" s="39">
        <v>3197.3</v>
      </c>
      <c r="E55" s="39">
        <v>3197.3</v>
      </c>
      <c r="F55" s="28">
        <f>E55/C55*100</f>
        <v>86.935124259067919</v>
      </c>
      <c r="G55" s="29">
        <f>E55/D55*100</f>
        <v>100</v>
      </c>
    </row>
    <row r="56" spans="1:7" ht="31.5">
      <c r="A56" s="46" t="s">
        <v>87</v>
      </c>
      <c r="B56" s="47" t="s">
        <v>88</v>
      </c>
      <c r="C56" s="48">
        <f>C58+C59+C60+C61+C67+C68+C69+C70+C71+C72+C73+C74+C75+C76+C77+C78+C79+C80+C81+C82+C83+C84+C85+C86+C87+C88+C89+C90+C62+C63+C64+C65+C66</f>
        <v>118524.39999999998</v>
      </c>
      <c r="D56" s="48">
        <f>D58+D59+D60+D61+D67+D68+D69+D70+D71+D72+D73+D74+D75+D76+D77+D78+D79+D80+D81+D82+D83+D84+D85+D86+D87+D88+D89+D90+D62+D63+D64+D65+D66</f>
        <v>36042.300000000003</v>
      </c>
      <c r="E56" s="48">
        <f>E58+E59+E60+E61+E67+E68+E69+E70+E71+E72+E73+E74+E75+E76+E77+E78+E79+E80+E81+E82+E83+E84+E85+E86+E87+E88+E89+E90+E62+E63+E64+E65+E66</f>
        <v>36042.300000000003</v>
      </c>
      <c r="F56" s="49">
        <f>E56/C56*100</f>
        <v>30.40918156936463</v>
      </c>
      <c r="G56" s="50">
        <f>E56/D56*100</f>
        <v>100</v>
      </c>
    </row>
    <row r="57" spans="1:7" ht="37.5" hidden="1" customHeight="1">
      <c r="A57" s="51" t="s">
        <v>89</v>
      </c>
      <c r="B57" s="27" t="s">
        <v>90</v>
      </c>
      <c r="C57" s="39"/>
      <c r="D57" s="39"/>
      <c r="E57" s="39"/>
      <c r="F57" s="49" t="e">
        <f>E57/C57*100</f>
        <v>#DIV/0!</v>
      </c>
      <c r="G57" s="50" t="e">
        <f t="shared" ref="G57:G59" si="6">E57/D57*100</f>
        <v>#DIV/0!</v>
      </c>
    </row>
    <row r="58" spans="1:7" ht="66.75" customHeight="1">
      <c r="A58" s="52" t="s">
        <v>91</v>
      </c>
      <c r="B58" s="44" t="s">
        <v>92</v>
      </c>
      <c r="C58" s="28">
        <v>2.1</v>
      </c>
      <c r="D58" s="28"/>
      <c r="E58" s="39"/>
      <c r="F58" s="49">
        <f>E58/C58*100</f>
        <v>0</v>
      </c>
      <c r="G58" s="50"/>
    </row>
    <row r="59" spans="1:7" ht="78.75">
      <c r="A59" s="52" t="s">
        <v>93</v>
      </c>
      <c r="B59" s="44" t="s">
        <v>94</v>
      </c>
      <c r="C59" s="28">
        <v>730.5</v>
      </c>
      <c r="D59" s="28">
        <v>120</v>
      </c>
      <c r="E59" s="39">
        <v>120</v>
      </c>
      <c r="F59" s="29">
        <f t="shared" ref="F59:F69" si="7">E59/C59*100</f>
        <v>16.427104722792606</v>
      </c>
      <c r="G59" s="50">
        <f t="shared" si="6"/>
        <v>100</v>
      </c>
    </row>
    <row r="60" spans="1:7" ht="83.25" customHeight="1">
      <c r="A60" s="52" t="s">
        <v>95</v>
      </c>
      <c r="B60" s="44" t="s">
        <v>96</v>
      </c>
      <c r="C60" s="28">
        <v>4417.2</v>
      </c>
      <c r="D60" s="28">
        <v>1550</v>
      </c>
      <c r="E60" s="39">
        <v>1550</v>
      </c>
      <c r="F60" s="29">
        <f t="shared" si="7"/>
        <v>35.090102327266145</v>
      </c>
      <c r="G60" s="29">
        <f t="shared" ref="G60:G87" si="8">E60/D60*100</f>
        <v>100</v>
      </c>
    </row>
    <row r="61" spans="1:7" ht="50.25" customHeight="1">
      <c r="A61" s="52" t="s">
        <v>97</v>
      </c>
      <c r="B61" s="44" t="s">
        <v>98</v>
      </c>
      <c r="C61" s="28">
        <v>211.5</v>
      </c>
      <c r="D61" s="28">
        <v>37</v>
      </c>
      <c r="E61" s="39">
        <v>37</v>
      </c>
      <c r="F61" s="29">
        <f t="shared" si="7"/>
        <v>17.494089834515368</v>
      </c>
      <c r="G61" s="29">
        <f t="shared" si="8"/>
        <v>100</v>
      </c>
    </row>
    <row r="62" spans="1:7" ht="69" customHeight="1">
      <c r="A62" s="52" t="s">
        <v>99</v>
      </c>
      <c r="B62" s="44" t="s">
        <v>100</v>
      </c>
      <c r="C62" s="28">
        <v>30.5</v>
      </c>
      <c r="D62" s="28">
        <v>3</v>
      </c>
      <c r="E62" s="39">
        <v>3</v>
      </c>
      <c r="F62" s="29">
        <f t="shared" si="7"/>
        <v>9.8360655737704921</v>
      </c>
      <c r="G62" s="29">
        <f t="shared" si="8"/>
        <v>100</v>
      </c>
    </row>
    <row r="63" spans="1:7" ht="54" customHeight="1">
      <c r="A63" s="52" t="s">
        <v>319</v>
      </c>
      <c r="B63" s="44" t="s">
        <v>318</v>
      </c>
      <c r="C63" s="28">
        <v>1473</v>
      </c>
      <c r="D63" s="28"/>
      <c r="E63" s="39"/>
      <c r="F63" s="29"/>
      <c r="G63" s="29"/>
    </row>
    <row r="64" spans="1:7" ht="79.5" customHeight="1">
      <c r="A64" s="52" t="s">
        <v>306</v>
      </c>
      <c r="B64" s="44" t="s">
        <v>300</v>
      </c>
      <c r="C64" s="28">
        <v>2374.1999999999998</v>
      </c>
      <c r="D64" s="28">
        <v>791.4</v>
      </c>
      <c r="E64" s="39">
        <v>791.4</v>
      </c>
      <c r="F64" s="29">
        <f t="shared" si="7"/>
        <v>33.333333333333336</v>
      </c>
      <c r="G64" s="29">
        <f t="shared" si="8"/>
        <v>100</v>
      </c>
    </row>
    <row r="65" spans="1:7" ht="78.75" customHeight="1">
      <c r="A65" s="52" t="s">
        <v>307</v>
      </c>
      <c r="B65" s="44" t="s">
        <v>301</v>
      </c>
      <c r="C65" s="28">
        <v>1.9</v>
      </c>
      <c r="D65" s="28">
        <v>1.9</v>
      </c>
      <c r="E65" s="39">
        <v>1.9</v>
      </c>
      <c r="F65" s="29">
        <f t="shared" si="7"/>
        <v>100</v>
      </c>
      <c r="G65" s="29">
        <f t="shared" si="8"/>
        <v>100</v>
      </c>
    </row>
    <row r="66" spans="1:7" ht="68.25" customHeight="1">
      <c r="A66" s="52" t="s">
        <v>320</v>
      </c>
      <c r="B66" s="44" t="s">
        <v>321</v>
      </c>
      <c r="C66" s="28">
        <v>15.8</v>
      </c>
      <c r="D66" s="28"/>
      <c r="E66" s="39"/>
      <c r="F66" s="29"/>
      <c r="G66" s="29"/>
    </row>
    <row r="67" spans="1:7" ht="64.5" customHeight="1">
      <c r="A67" s="52" t="s">
        <v>101</v>
      </c>
      <c r="B67" s="44" t="s">
        <v>102</v>
      </c>
      <c r="C67" s="28">
        <v>52813.1</v>
      </c>
      <c r="D67" s="28">
        <v>15764.4</v>
      </c>
      <c r="E67" s="39">
        <v>15764.4</v>
      </c>
      <c r="F67" s="29">
        <f t="shared" si="7"/>
        <v>29.849412361705713</v>
      </c>
      <c r="G67" s="29">
        <f t="shared" si="8"/>
        <v>100</v>
      </c>
    </row>
    <row r="68" spans="1:7" ht="80.25" customHeight="1">
      <c r="A68" s="52" t="s">
        <v>103</v>
      </c>
      <c r="B68" s="44" t="s">
        <v>104</v>
      </c>
      <c r="C68" s="28">
        <v>8.5</v>
      </c>
      <c r="D68" s="28">
        <v>2.1</v>
      </c>
      <c r="E68" s="39">
        <v>2.1</v>
      </c>
      <c r="F68" s="29">
        <f t="shared" si="7"/>
        <v>24.705882352941178</v>
      </c>
      <c r="G68" s="29">
        <f t="shared" si="8"/>
        <v>100</v>
      </c>
    </row>
    <row r="69" spans="1:7" ht="80.25" customHeight="1">
      <c r="A69" s="52" t="s">
        <v>105</v>
      </c>
      <c r="B69" s="44" t="s">
        <v>106</v>
      </c>
      <c r="C69" s="28">
        <v>347.1</v>
      </c>
      <c r="D69" s="28">
        <v>116</v>
      </c>
      <c r="E69" s="39">
        <v>116</v>
      </c>
      <c r="F69" s="29">
        <f t="shared" si="7"/>
        <v>33.419763756842407</v>
      </c>
      <c r="G69" s="29">
        <f t="shared" si="8"/>
        <v>100</v>
      </c>
    </row>
    <row r="70" spans="1:7" ht="63">
      <c r="A70" s="52" t="s">
        <v>108</v>
      </c>
      <c r="B70" s="44" t="s">
        <v>109</v>
      </c>
      <c r="C70" s="28">
        <v>14297</v>
      </c>
      <c r="D70" s="28">
        <v>4380</v>
      </c>
      <c r="E70" s="39">
        <v>4380</v>
      </c>
      <c r="F70" s="29">
        <f t="shared" ref="F70:F75" si="9">E70/C70*100</f>
        <v>30.635797719801356</v>
      </c>
      <c r="G70" s="29">
        <f t="shared" si="8"/>
        <v>100</v>
      </c>
    </row>
    <row r="71" spans="1:7" ht="113.25" customHeight="1">
      <c r="A71" s="52" t="s">
        <v>110</v>
      </c>
      <c r="B71" s="44" t="s">
        <v>111</v>
      </c>
      <c r="C71" s="28">
        <v>24.3</v>
      </c>
      <c r="D71" s="28">
        <v>6</v>
      </c>
      <c r="E71" s="39">
        <v>6</v>
      </c>
      <c r="F71" s="29">
        <f t="shared" si="9"/>
        <v>24.691358024691358</v>
      </c>
      <c r="G71" s="29">
        <f t="shared" si="8"/>
        <v>100</v>
      </c>
    </row>
    <row r="72" spans="1:7" ht="115.5" customHeight="1">
      <c r="A72" s="52" t="s">
        <v>112</v>
      </c>
      <c r="B72" s="44" t="s">
        <v>113</v>
      </c>
      <c r="C72" s="28">
        <v>246.6</v>
      </c>
      <c r="D72" s="28">
        <v>85</v>
      </c>
      <c r="E72" s="39">
        <v>85</v>
      </c>
      <c r="F72" s="29">
        <f t="shared" si="9"/>
        <v>34.468775344687749</v>
      </c>
      <c r="G72" s="29">
        <f t="shared" si="8"/>
        <v>100</v>
      </c>
    </row>
    <row r="73" spans="1:7" ht="128.25" customHeight="1">
      <c r="A73" s="52" t="s">
        <v>114</v>
      </c>
      <c r="B73" s="44" t="s">
        <v>115</v>
      </c>
      <c r="C73" s="28">
        <v>80.400000000000006</v>
      </c>
      <c r="D73" s="28">
        <v>41.6</v>
      </c>
      <c r="E73" s="39">
        <v>41.6</v>
      </c>
      <c r="F73" s="29">
        <f t="shared" si="9"/>
        <v>51.741293532338304</v>
      </c>
      <c r="G73" s="29">
        <f t="shared" si="8"/>
        <v>100</v>
      </c>
    </row>
    <row r="74" spans="1:7" ht="256.5" customHeight="1">
      <c r="A74" s="52" t="s">
        <v>116</v>
      </c>
      <c r="B74" s="44" t="s">
        <v>117</v>
      </c>
      <c r="C74" s="28">
        <v>5300</v>
      </c>
      <c r="D74" s="28">
        <v>2620</v>
      </c>
      <c r="E74" s="39">
        <v>2620</v>
      </c>
      <c r="F74" s="29">
        <f t="shared" si="9"/>
        <v>49.433962264150942</v>
      </c>
      <c r="G74" s="29">
        <f t="shared" si="8"/>
        <v>100</v>
      </c>
    </row>
    <row r="75" spans="1:7" ht="118.5" customHeight="1">
      <c r="A75" s="88" t="s">
        <v>333</v>
      </c>
      <c r="B75" s="44" t="s">
        <v>334</v>
      </c>
      <c r="C75" s="28">
        <v>18.100000000000001</v>
      </c>
      <c r="D75" s="28">
        <v>6.1</v>
      </c>
      <c r="E75" s="39">
        <v>6.1</v>
      </c>
      <c r="F75" s="29">
        <f t="shared" si="9"/>
        <v>33.701657458563531</v>
      </c>
      <c r="G75" s="29">
        <f t="shared" si="8"/>
        <v>100</v>
      </c>
    </row>
    <row r="76" spans="1:7" ht="69" customHeight="1">
      <c r="A76" s="52" t="s">
        <v>118</v>
      </c>
      <c r="B76" s="44" t="s">
        <v>119</v>
      </c>
      <c r="C76" s="28">
        <v>427</v>
      </c>
      <c r="D76" s="28">
        <v>140.19999999999999</v>
      </c>
      <c r="E76" s="39">
        <v>140.19999999999999</v>
      </c>
      <c r="F76" s="29">
        <f t="shared" ref="F76:F85" si="10">E76/C76*100</f>
        <v>32.833723653395779</v>
      </c>
      <c r="G76" s="29">
        <f t="shared" si="8"/>
        <v>100</v>
      </c>
    </row>
    <row r="77" spans="1:7" ht="64.5" customHeight="1">
      <c r="A77" s="52" t="s">
        <v>120</v>
      </c>
      <c r="B77" s="44" t="s">
        <v>121</v>
      </c>
      <c r="C77" s="28">
        <v>480.9</v>
      </c>
      <c r="D77" s="28">
        <v>166</v>
      </c>
      <c r="E77" s="39">
        <v>166</v>
      </c>
      <c r="F77" s="29">
        <f t="shared" si="10"/>
        <v>34.51861093782491</v>
      </c>
      <c r="G77" s="29">
        <f t="shared" si="8"/>
        <v>100</v>
      </c>
    </row>
    <row r="78" spans="1:7" ht="126.75" customHeight="1">
      <c r="A78" s="52" t="s">
        <v>122</v>
      </c>
      <c r="B78" s="44" t="s">
        <v>123</v>
      </c>
      <c r="C78" s="28">
        <v>10405</v>
      </c>
      <c r="D78" s="28">
        <v>2703.2</v>
      </c>
      <c r="E78" s="39">
        <v>2703.2</v>
      </c>
      <c r="F78" s="29">
        <f t="shared" si="10"/>
        <v>25.979817395482939</v>
      </c>
      <c r="G78" s="29">
        <f t="shared" si="8"/>
        <v>100</v>
      </c>
    </row>
    <row r="79" spans="1:7" ht="147" customHeight="1">
      <c r="A79" s="52" t="s">
        <v>124</v>
      </c>
      <c r="B79" s="44" t="s">
        <v>125</v>
      </c>
      <c r="C79" s="28">
        <v>256.89999999999998</v>
      </c>
      <c r="D79" s="28">
        <v>118.3</v>
      </c>
      <c r="E79" s="39">
        <v>118.3</v>
      </c>
      <c r="F79" s="29">
        <f t="shared" si="10"/>
        <v>46.049046321525886</v>
      </c>
      <c r="G79" s="29">
        <f t="shared" si="8"/>
        <v>100</v>
      </c>
    </row>
    <row r="80" spans="1:7" ht="115.5" customHeight="1">
      <c r="A80" s="52" t="s">
        <v>126</v>
      </c>
      <c r="B80" s="44" t="s">
        <v>127</v>
      </c>
      <c r="C80" s="28">
        <v>99.7</v>
      </c>
      <c r="D80" s="28">
        <v>21</v>
      </c>
      <c r="E80" s="39">
        <v>21</v>
      </c>
      <c r="F80" s="29">
        <f t="shared" si="10"/>
        <v>21.063189568706118</v>
      </c>
      <c r="G80" s="29">
        <f t="shared" si="8"/>
        <v>100</v>
      </c>
    </row>
    <row r="81" spans="1:7" ht="149.25" customHeight="1">
      <c r="A81" s="52" t="s">
        <v>128</v>
      </c>
      <c r="B81" s="44" t="s">
        <v>129</v>
      </c>
      <c r="C81" s="28">
        <v>9816.9</v>
      </c>
      <c r="D81" s="28">
        <v>3312.5</v>
      </c>
      <c r="E81" s="39">
        <v>3312.5</v>
      </c>
      <c r="F81" s="29">
        <f t="shared" si="10"/>
        <v>33.742831240004485</v>
      </c>
      <c r="G81" s="29">
        <f t="shared" si="8"/>
        <v>100</v>
      </c>
    </row>
    <row r="82" spans="1:7" ht="99.75" customHeight="1">
      <c r="A82" s="52" t="s">
        <v>130</v>
      </c>
      <c r="B82" s="44" t="s">
        <v>131</v>
      </c>
      <c r="C82" s="28">
        <v>158.1</v>
      </c>
      <c r="D82" s="28">
        <v>42</v>
      </c>
      <c r="E82" s="39">
        <v>42</v>
      </c>
      <c r="F82" s="29">
        <f t="shared" si="10"/>
        <v>26.565464895635678</v>
      </c>
      <c r="G82" s="29">
        <f t="shared" si="8"/>
        <v>100</v>
      </c>
    </row>
    <row r="83" spans="1:7" ht="81" customHeight="1">
      <c r="A83" s="52" t="s">
        <v>132</v>
      </c>
      <c r="B83" s="44" t="s">
        <v>133</v>
      </c>
      <c r="C83" s="28">
        <v>423</v>
      </c>
      <c r="D83" s="28">
        <v>109.5</v>
      </c>
      <c r="E83" s="39">
        <v>109.5</v>
      </c>
      <c r="F83" s="29">
        <f t="shared" si="10"/>
        <v>25.886524822695034</v>
      </c>
      <c r="G83" s="29">
        <f t="shared" si="8"/>
        <v>100</v>
      </c>
    </row>
    <row r="84" spans="1:7" ht="70.5" customHeight="1">
      <c r="A84" s="52" t="s">
        <v>134</v>
      </c>
      <c r="B84" s="44" t="s">
        <v>135</v>
      </c>
      <c r="C84" s="28">
        <v>6.2</v>
      </c>
      <c r="D84" s="28">
        <v>6.2</v>
      </c>
      <c r="E84" s="39">
        <v>6.2</v>
      </c>
      <c r="F84" s="29">
        <f t="shared" si="10"/>
        <v>100</v>
      </c>
      <c r="G84" s="29">
        <f t="shared" si="8"/>
        <v>100</v>
      </c>
    </row>
    <row r="85" spans="1:7" ht="63" customHeight="1">
      <c r="A85" s="52" t="s">
        <v>136</v>
      </c>
      <c r="B85" s="44" t="s">
        <v>137</v>
      </c>
      <c r="C85" s="28">
        <v>2750.9</v>
      </c>
      <c r="D85" s="28">
        <v>956.2</v>
      </c>
      <c r="E85" s="39">
        <v>956.2</v>
      </c>
      <c r="F85" s="29">
        <f t="shared" si="10"/>
        <v>34.759533243665707</v>
      </c>
      <c r="G85" s="29">
        <f t="shared" si="8"/>
        <v>100</v>
      </c>
    </row>
    <row r="86" spans="1:7" ht="98.25" customHeight="1">
      <c r="A86" s="52" t="s">
        <v>138</v>
      </c>
      <c r="B86" s="44" t="s">
        <v>139</v>
      </c>
      <c r="C86" s="28"/>
      <c r="D86" s="28"/>
      <c r="E86" s="39"/>
      <c r="F86" s="29"/>
      <c r="G86" s="29"/>
    </row>
    <row r="87" spans="1:7" ht="50.25" customHeight="1">
      <c r="A87" s="52" t="s">
        <v>140</v>
      </c>
      <c r="B87" s="44" t="s">
        <v>141</v>
      </c>
      <c r="C87" s="28">
        <v>1640.5</v>
      </c>
      <c r="D87" s="28">
        <v>328.1</v>
      </c>
      <c r="E87" s="39">
        <v>328.1</v>
      </c>
      <c r="F87" s="29">
        <f t="shared" ref="F87:F93" si="11">E87/C87*100</f>
        <v>20</v>
      </c>
      <c r="G87" s="29">
        <f t="shared" si="8"/>
        <v>100</v>
      </c>
    </row>
    <row r="88" spans="1:7" ht="66.75" customHeight="1">
      <c r="A88" s="52" t="s">
        <v>142</v>
      </c>
      <c r="B88" s="44" t="s">
        <v>143</v>
      </c>
      <c r="C88" s="28">
        <v>99.4</v>
      </c>
      <c r="D88" s="28"/>
      <c r="E88" s="39"/>
      <c r="F88" s="29">
        <f t="shared" si="11"/>
        <v>0</v>
      </c>
      <c r="G88" s="29"/>
    </row>
    <row r="89" spans="1:7" ht="78.75">
      <c r="A89" s="52" t="s">
        <v>144</v>
      </c>
      <c r="B89" s="44" t="s">
        <v>145</v>
      </c>
      <c r="C89" s="28">
        <v>9566.6</v>
      </c>
      <c r="D89" s="28">
        <v>2614.1999999999998</v>
      </c>
      <c r="E89" s="39">
        <v>2614.1999999999998</v>
      </c>
      <c r="F89" s="29">
        <f t="shared" si="11"/>
        <v>27.326322831517984</v>
      </c>
      <c r="G89" s="29">
        <f t="shared" ref="G89:G98" si="12">E89/D89*100</f>
        <v>100</v>
      </c>
    </row>
    <row r="90" spans="1:7" ht="79.5" customHeight="1">
      <c r="A90" s="52" t="s">
        <v>146</v>
      </c>
      <c r="B90" s="44" t="s">
        <v>147</v>
      </c>
      <c r="C90" s="28">
        <v>1.5</v>
      </c>
      <c r="D90" s="28">
        <v>0.4</v>
      </c>
      <c r="E90" s="39">
        <v>0.4</v>
      </c>
      <c r="F90" s="29">
        <f t="shared" si="11"/>
        <v>26.666666666666668</v>
      </c>
      <c r="G90" s="29">
        <f t="shared" si="12"/>
        <v>100</v>
      </c>
    </row>
    <row r="91" spans="1:7" ht="79.5" customHeight="1">
      <c r="A91" s="86" t="s">
        <v>308</v>
      </c>
      <c r="B91" s="44" t="s">
        <v>302</v>
      </c>
      <c r="C91" s="28">
        <v>5643.2</v>
      </c>
      <c r="D91" s="28">
        <v>3359.6</v>
      </c>
      <c r="E91" s="39">
        <v>3359.6</v>
      </c>
      <c r="F91" s="29">
        <f t="shared" si="11"/>
        <v>59.533597958605043</v>
      </c>
      <c r="G91" s="29">
        <f t="shared" si="12"/>
        <v>100</v>
      </c>
    </row>
    <row r="92" spans="1:7" ht="78.75" customHeight="1">
      <c r="A92" s="53" t="s">
        <v>107</v>
      </c>
      <c r="B92" s="27" t="s">
        <v>303</v>
      </c>
      <c r="C92" s="39">
        <v>3187.6</v>
      </c>
      <c r="D92" s="39">
        <v>1048.5</v>
      </c>
      <c r="E92" s="39">
        <v>1048.5</v>
      </c>
      <c r="F92" s="28">
        <f t="shared" si="11"/>
        <v>32.89308570711507</v>
      </c>
      <c r="G92" s="29">
        <f t="shared" si="12"/>
        <v>100</v>
      </c>
    </row>
    <row r="93" spans="1:7" ht="78.75" customHeight="1">
      <c r="A93" s="53" t="s">
        <v>107</v>
      </c>
      <c r="B93" s="27" t="s">
        <v>304</v>
      </c>
      <c r="C93" s="39">
        <v>2585.3000000000002</v>
      </c>
      <c r="D93" s="39">
        <v>875.4</v>
      </c>
      <c r="E93" s="39">
        <v>875.4</v>
      </c>
      <c r="F93" s="28">
        <f t="shared" si="11"/>
        <v>33.860673809615903</v>
      </c>
      <c r="G93" s="29">
        <f t="shared" si="12"/>
        <v>100</v>
      </c>
    </row>
    <row r="94" spans="1:7" ht="50.25" customHeight="1">
      <c r="A94" s="53" t="s">
        <v>148</v>
      </c>
      <c r="B94" s="27" t="s">
        <v>149</v>
      </c>
      <c r="C94" s="39">
        <v>502.5</v>
      </c>
      <c r="D94" s="39">
        <v>166.5</v>
      </c>
      <c r="E94" s="39">
        <v>166.5</v>
      </c>
      <c r="F94" s="28">
        <f t="shared" ref="F94:F111" si="13">E94/C94*100</f>
        <v>33.134328358208954</v>
      </c>
      <c r="G94" s="29">
        <f t="shared" si="12"/>
        <v>100</v>
      </c>
    </row>
    <row r="95" spans="1:7" ht="62.25" customHeight="1">
      <c r="A95" s="53" t="s">
        <v>323</v>
      </c>
      <c r="B95" s="27" t="s">
        <v>322</v>
      </c>
      <c r="C95" s="39">
        <v>5.4</v>
      </c>
      <c r="D95" s="39">
        <v>5.4</v>
      </c>
      <c r="E95" s="39">
        <v>5.4</v>
      </c>
      <c r="F95" s="28">
        <f t="shared" si="13"/>
        <v>100</v>
      </c>
      <c r="G95" s="29">
        <f t="shared" si="12"/>
        <v>100</v>
      </c>
    </row>
    <row r="96" spans="1:7" ht="51.75" customHeight="1">
      <c r="A96" s="53" t="s">
        <v>150</v>
      </c>
      <c r="B96" s="27" t="s">
        <v>151</v>
      </c>
      <c r="C96" s="39">
        <v>88.1</v>
      </c>
      <c r="D96" s="39">
        <v>19.7</v>
      </c>
      <c r="E96" s="39">
        <v>19.7</v>
      </c>
      <c r="F96" s="28">
        <f t="shared" si="13"/>
        <v>22.360953461975029</v>
      </c>
      <c r="G96" s="29">
        <f t="shared" si="12"/>
        <v>100</v>
      </c>
    </row>
    <row r="97" spans="1:7" ht="99.75" customHeight="1">
      <c r="A97" s="53" t="s">
        <v>309</v>
      </c>
      <c r="B97" s="27" t="s">
        <v>305</v>
      </c>
      <c r="C97" s="39">
        <v>4060.1</v>
      </c>
      <c r="D97" s="39">
        <v>1461.8</v>
      </c>
      <c r="E97" s="39">
        <v>1461.8</v>
      </c>
      <c r="F97" s="28">
        <f t="shared" si="13"/>
        <v>36.004039309376616</v>
      </c>
      <c r="G97" s="29">
        <f t="shared" si="12"/>
        <v>100</v>
      </c>
    </row>
    <row r="98" spans="1:7" ht="62.25" customHeight="1">
      <c r="A98" s="53" t="s">
        <v>152</v>
      </c>
      <c r="B98" s="27" t="s">
        <v>153</v>
      </c>
      <c r="C98" s="39">
        <v>3.5</v>
      </c>
      <c r="D98" s="39">
        <v>0.9</v>
      </c>
      <c r="E98" s="39">
        <v>0.9</v>
      </c>
      <c r="F98" s="28">
        <f t="shared" si="13"/>
        <v>25.714285714285719</v>
      </c>
      <c r="G98" s="29">
        <f t="shared" si="12"/>
        <v>100</v>
      </c>
    </row>
    <row r="99" spans="1:7" ht="15.75">
      <c r="A99" s="85" t="s">
        <v>289</v>
      </c>
      <c r="B99" s="31" t="s">
        <v>290</v>
      </c>
      <c r="C99" s="40">
        <f>C100</f>
        <v>0</v>
      </c>
      <c r="D99" s="40">
        <f>D100</f>
        <v>0</v>
      </c>
      <c r="E99" s="40">
        <f>E100</f>
        <v>0</v>
      </c>
      <c r="F99" s="56"/>
      <c r="G99" s="29"/>
    </row>
    <row r="100" spans="1:7" ht="31.5">
      <c r="A100" s="53" t="s">
        <v>291</v>
      </c>
      <c r="B100" s="27" t="s">
        <v>292</v>
      </c>
      <c r="C100" s="39"/>
      <c r="D100" s="39"/>
      <c r="E100" s="39"/>
      <c r="F100" s="56"/>
      <c r="G100" s="29"/>
    </row>
    <row r="101" spans="1:7" ht="15.75">
      <c r="A101" s="85" t="s">
        <v>287</v>
      </c>
      <c r="B101" s="31" t="s">
        <v>288</v>
      </c>
      <c r="C101" s="40">
        <f>C102</f>
        <v>0</v>
      </c>
      <c r="D101" s="40">
        <f>D102</f>
        <v>0</v>
      </c>
      <c r="E101" s="39"/>
      <c r="F101" s="56"/>
      <c r="G101" s="29"/>
    </row>
    <row r="102" spans="1:7" ht="31.5">
      <c r="A102" s="53" t="s">
        <v>286</v>
      </c>
      <c r="B102" s="27" t="s">
        <v>285</v>
      </c>
      <c r="C102" s="39"/>
      <c r="D102" s="39"/>
      <c r="E102" s="39"/>
      <c r="F102" s="56"/>
      <c r="G102" s="29"/>
    </row>
    <row r="103" spans="1:7" ht="120" customHeight="1">
      <c r="A103" s="85" t="s">
        <v>293</v>
      </c>
      <c r="B103" s="31" t="s">
        <v>294</v>
      </c>
      <c r="C103" s="40">
        <f>C104</f>
        <v>0</v>
      </c>
      <c r="D103" s="40">
        <f>D104</f>
        <v>0</v>
      </c>
      <c r="E103" s="40">
        <f>E104</f>
        <v>0</v>
      </c>
      <c r="F103" s="56"/>
      <c r="G103" s="29"/>
    </row>
    <row r="104" spans="1:7" ht="66" customHeight="1">
      <c r="A104" s="53" t="s">
        <v>295</v>
      </c>
      <c r="B104" s="27" t="s">
        <v>296</v>
      </c>
      <c r="C104" s="39"/>
      <c r="D104" s="39"/>
      <c r="E104" s="39"/>
      <c r="F104" s="56"/>
      <c r="G104" s="29"/>
    </row>
    <row r="105" spans="1:7" ht="62.25" customHeight="1">
      <c r="A105" s="54" t="s">
        <v>154</v>
      </c>
      <c r="B105" s="31" t="s">
        <v>155</v>
      </c>
      <c r="C105" s="40">
        <f t="shared" ref="C105:E106" si="14">C106</f>
        <v>-275.2</v>
      </c>
      <c r="D105" s="40">
        <f t="shared" si="14"/>
        <v>-275.2</v>
      </c>
      <c r="E105" s="40">
        <f t="shared" si="14"/>
        <v>-275.2</v>
      </c>
      <c r="F105" s="55">
        <f t="shared" si="13"/>
        <v>100</v>
      </c>
      <c r="G105" s="25">
        <f t="shared" ref="G105:G111" si="15">E105/D105*100</f>
        <v>100</v>
      </c>
    </row>
    <row r="106" spans="1:7" ht="62.25" customHeight="1">
      <c r="A106" s="54" t="s">
        <v>156</v>
      </c>
      <c r="B106" s="27" t="s">
        <v>157</v>
      </c>
      <c r="C106" s="39">
        <f t="shared" si="14"/>
        <v>-275.2</v>
      </c>
      <c r="D106" s="39">
        <f t="shared" si="14"/>
        <v>-275.2</v>
      </c>
      <c r="E106" s="39">
        <f t="shared" si="14"/>
        <v>-275.2</v>
      </c>
      <c r="F106" s="56">
        <f t="shared" si="13"/>
        <v>100</v>
      </c>
      <c r="G106" s="29">
        <f t="shared" si="15"/>
        <v>100</v>
      </c>
    </row>
    <row r="107" spans="1:7" ht="62.25" customHeight="1">
      <c r="A107" s="58" t="s">
        <v>158</v>
      </c>
      <c r="B107" s="47" t="s">
        <v>159</v>
      </c>
      <c r="C107" s="48">
        <f>C108+C109+C110</f>
        <v>-275.2</v>
      </c>
      <c r="D107" s="48">
        <f>D108+D109+D110</f>
        <v>-275.2</v>
      </c>
      <c r="E107" s="48">
        <f>E108+E109+E110</f>
        <v>-275.2</v>
      </c>
      <c r="F107" s="59">
        <f t="shared" si="13"/>
        <v>100</v>
      </c>
      <c r="G107" s="50">
        <f t="shared" si="15"/>
        <v>100</v>
      </c>
    </row>
    <row r="108" spans="1:7" ht="102" customHeight="1">
      <c r="A108" s="57" t="s">
        <v>310</v>
      </c>
      <c r="B108" s="27" t="s">
        <v>160</v>
      </c>
      <c r="C108" s="39">
        <v>-4.2</v>
      </c>
      <c r="D108" s="39">
        <v>-4.2</v>
      </c>
      <c r="E108" s="39">
        <v>-4.2</v>
      </c>
      <c r="F108" s="56">
        <f t="shared" si="13"/>
        <v>100</v>
      </c>
      <c r="G108" s="29">
        <f t="shared" si="15"/>
        <v>100</v>
      </c>
    </row>
    <row r="109" spans="1:7" ht="62.25" customHeight="1">
      <c r="A109" s="42" t="s">
        <v>161</v>
      </c>
      <c r="B109" s="27" t="s">
        <v>162</v>
      </c>
      <c r="C109" s="39">
        <v>-265.89999999999998</v>
      </c>
      <c r="D109" s="39">
        <v>-265.89999999999998</v>
      </c>
      <c r="E109" s="39">
        <v>-265.89999999999998</v>
      </c>
      <c r="F109" s="56">
        <f t="shared" si="13"/>
        <v>100</v>
      </c>
      <c r="G109" s="29">
        <f t="shared" si="15"/>
        <v>100</v>
      </c>
    </row>
    <row r="110" spans="1:7" ht="79.5" customHeight="1">
      <c r="A110" s="57" t="s">
        <v>163</v>
      </c>
      <c r="B110" s="27" t="s">
        <v>164</v>
      </c>
      <c r="C110" s="39">
        <v>-5.0999999999999996</v>
      </c>
      <c r="D110" s="39">
        <v>-5.0999999999999996</v>
      </c>
      <c r="E110" s="39">
        <v>-5.0999999999999996</v>
      </c>
      <c r="F110" s="56">
        <f t="shared" si="13"/>
        <v>100</v>
      </c>
      <c r="G110" s="29">
        <f t="shared" si="15"/>
        <v>100</v>
      </c>
    </row>
    <row r="111" spans="1:7" s="65" customFormat="1" ht="21" customHeight="1">
      <c r="A111" s="60" t="s">
        <v>165</v>
      </c>
      <c r="B111" s="61" t="s">
        <v>166</v>
      </c>
      <c r="C111" s="62">
        <f>C32+C6</f>
        <v>237470.59999999998</v>
      </c>
      <c r="D111" s="62">
        <f>D32+D6</f>
        <v>75132.800000000003</v>
      </c>
      <c r="E111" s="62">
        <f>E32+E6</f>
        <v>76352.900000000009</v>
      </c>
      <c r="F111" s="63">
        <f t="shared" si="13"/>
        <v>32.15256962335549</v>
      </c>
      <c r="G111" s="64">
        <f t="shared" si="15"/>
        <v>101.62392457089315</v>
      </c>
    </row>
    <row r="112" spans="1:7" ht="15.75" customHeight="1">
      <c r="A112" s="93" t="s">
        <v>167</v>
      </c>
      <c r="B112" s="93"/>
      <c r="C112" s="93"/>
      <c r="D112" s="93"/>
      <c r="E112" s="93"/>
      <c r="F112" s="93"/>
      <c r="G112" s="93"/>
    </row>
    <row r="113" spans="1:7" ht="15.75">
      <c r="A113" s="67" t="s">
        <v>168</v>
      </c>
      <c r="B113" s="68" t="s">
        <v>169</v>
      </c>
      <c r="C113" s="69">
        <f>SUM(C115:C120)</f>
        <v>29787.200000000001</v>
      </c>
      <c r="D113" s="69">
        <f>SUM(D115:D120)</f>
        <v>9944.7999999999993</v>
      </c>
      <c r="E113" s="69">
        <f>SUM(E115:E120)</f>
        <v>9870.8999999999978</v>
      </c>
      <c r="F113" s="69">
        <f t="shared" ref="F113:F122" si="16">E113/C113*100</f>
        <v>33.138059300639192</v>
      </c>
      <c r="G113" s="69">
        <f>E113/D113*100</f>
        <v>99.256898077387163</v>
      </c>
    </row>
    <row r="114" spans="1:7" ht="15.75">
      <c r="A114" s="67"/>
      <c r="B114" s="68"/>
      <c r="C114" s="69"/>
      <c r="D114" s="69"/>
      <c r="E114" s="69"/>
      <c r="F114" s="69"/>
      <c r="G114" s="69"/>
    </row>
    <row r="115" spans="1:7" ht="63">
      <c r="A115" s="70" t="s">
        <v>170</v>
      </c>
      <c r="B115" s="71" t="s">
        <v>171</v>
      </c>
      <c r="C115" s="72">
        <v>20087.7</v>
      </c>
      <c r="D115" s="72">
        <v>6951.8</v>
      </c>
      <c r="E115" s="72">
        <v>6878</v>
      </c>
      <c r="F115" s="72">
        <f t="shared" si="16"/>
        <v>34.239858221697858</v>
      </c>
      <c r="G115" s="72">
        <f>E115/D115*100</f>
        <v>98.938404442015013</v>
      </c>
    </row>
    <row r="116" spans="1:7" ht="15.75">
      <c r="A116" s="70" t="s">
        <v>299</v>
      </c>
      <c r="B116" s="71" t="s">
        <v>298</v>
      </c>
      <c r="C116" s="72">
        <v>5.4</v>
      </c>
      <c r="D116" s="72">
        <v>5.4</v>
      </c>
      <c r="E116" s="72">
        <v>5.4</v>
      </c>
      <c r="F116" s="72"/>
      <c r="G116" s="72"/>
    </row>
    <row r="117" spans="1:7" ht="47.25">
      <c r="A117" s="70" t="s">
        <v>172</v>
      </c>
      <c r="B117" s="71" t="s">
        <v>173</v>
      </c>
      <c r="C117" s="72">
        <v>7968.9</v>
      </c>
      <c r="D117" s="72">
        <v>2390.1999999999998</v>
      </c>
      <c r="E117" s="72">
        <v>2390.1999999999998</v>
      </c>
      <c r="F117" s="72">
        <f t="shared" si="16"/>
        <v>29.994102071804136</v>
      </c>
      <c r="G117" s="72">
        <f>E117/D117*100</f>
        <v>100</v>
      </c>
    </row>
    <row r="118" spans="1:7" ht="15.75">
      <c r="A118" s="70" t="s">
        <v>174</v>
      </c>
      <c r="B118" s="71" t="s">
        <v>175</v>
      </c>
      <c r="C118" s="72"/>
      <c r="D118" s="72">
        <v>0</v>
      </c>
      <c r="E118" s="72"/>
      <c r="F118" s="72" t="e">
        <f t="shared" si="16"/>
        <v>#DIV/0!</v>
      </c>
      <c r="G118" s="72" t="e">
        <f>E118/D118*100</f>
        <v>#DIV/0!</v>
      </c>
    </row>
    <row r="119" spans="1:7" ht="15.75">
      <c r="A119" s="70" t="s">
        <v>176</v>
      </c>
      <c r="B119" s="71" t="s">
        <v>177</v>
      </c>
      <c r="C119" s="72">
        <v>60</v>
      </c>
      <c r="D119" s="72">
        <v>0</v>
      </c>
      <c r="E119" s="72"/>
      <c r="F119" s="72">
        <f t="shared" si="16"/>
        <v>0</v>
      </c>
      <c r="G119" s="72" t="e">
        <f>E119/D119*100</f>
        <v>#DIV/0!</v>
      </c>
    </row>
    <row r="120" spans="1:7" ht="15.75">
      <c r="A120" s="70" t="s">
        <v>178</v>
      </c>
      <c r="B120" s="71" t="s">
        <v>179</v>
      </c>
      <c r="C120" s="72">
        <v>1665.2</v>
      </c>
      <c r="D120" s="72">
        <v>597.4</v>
      </c>
      <c r="E120" s="72">
        <v>597.29999999999995</v>
      </c>
      <c r="F120" s="72">
        <f t="shared" si="16"/>
        <v>35.869565217391305</v>
      </c>
      <c r="G120" s="72">
        <f t="shared" ref="G120:G149" si="17">E120/D120*100</f>
        <v>99.98326079678607</v>
      </c>
    </row>
    <row r="121" spans="1:7" ht="15.75">
      <c r="A121" s="66" t="s">
        <v>180</v>
      </c>
      <c r="B121" s="68" t="s">
        <v>181</v>
      </c>
      <c r="C121" s="69">
        <f>SUM(C122:C122)</f>
        <v>502.5</v>
      </c>
      <c r="D121" s="69">
        <f>SUM(D122:D122)</f>
        <v>166.5</v>
      </c>
      <c r="E121" s="69">
        <f>SUM(E122:E122)</f>
        <v>166.5</v>
      </c>
      <c r="F121" s="69">
        <f t="shared" si="16"/>
        <v>33.134328358208954</v>
      </c>
      <c r="G121" s="69">
        <f t="shared" si="17"/>
        <v>100</v>
      </c>
    </row>
    <row r="122" spans="1:7" ht="15.75">
      <c r="A122" s="70" t="s">
        <v>182</v>
      </c>
      <c r="B122" s="71" t="s">
        <v>183</v>
      </c>
      <c r="C122" s="72">
        <v>502.5</v>
      </c>
      <c r="D122" s="72">
        <v>166.5</v>
      </c>
      <c r="E122" s="72">
        <v>166.5</v>
      </c>
      <c r="F122" s="72">
        <f t="shared" si="16"/>
        <v>33.134328358208954</v>
      </c>
      <c r="G122" s="72">
        <f t="shared" si="17"/>
        <v>100</v>
      </c>
    </row>
    <row r="123" spans="1:7" ht="31.5">
      <c r="A123" s="70" t="s">
        <v>184</v>
      </c>
      <c r="B123" s="68" t="s">
        <v>185</v>
      </c>
      <c r="C123" s="69">
        <f>SUM(C124:C124)</f>
        <v>800</v>
      </c>
      <c r="D123" s="69">
        <f>SUM(D124:D124)</f>
        <v>133.19999999999999</v>
      </c>
      <c r="E123" s="69">
        <f>SUM(E124:E124)</f>
        <v>133.19999999999999</v>
      </c>
      <c r="F123" s="69">
        <f>E123/C123*100</f>
        <v>16.649999999999999</v>
      </c>
      <c r="G123" s="69">
        <f>E123/D123*100</f>
        <v>100</v>
      </c>
    </row>
    <row r="124" spans="1:7" ht="47.25">
      <c r="A124" s="70" t="s">
        <v>186</v>
      </c>
      <c r="B124" s="71" t="s">
        <v>187</v>
      </c>
      <c r="C124" s="72">
        <v>800</v>
      </c>
      <c r="D124" s="72">
        <v>133.19999999999999</v>
      </c>
      <c r="E124" s="72">
        <v>133.19999999999999</v>
      </c>
      <c r="F124" s="69">
        <f>E124/C124*100</f>
        <v>16.649999999999999</v>
      </c>
      <c r="G124" s="69">
        <f>E124/D124*100</f>
        <v>100</v>
      </c>
    </row>
    <row r="125" spans="1:7" ht="15.75">
      <c r="A125" s="66" t="s">
        <v>188</v>
      </c>
      <c r="B125" s="68" t="s">
        <v>189</v>
      </c>
      <c r="C125" s="69">
        <f>SUM(C126:C128)</f>
        <v>9129.1999999999989</v>
      </c>
      <c r="D125" s="69">
        <f>SUM(D126:D128)</f>
        <v>294.5</v>
      </c>
      <c r="E125" s="69">
        <f>SUM(E126:E128)</f>
        <v>294.5</v>
      </c>
      <c r="F125" s="69">
        <f>E125/C125*100</f>
        <v>3.2259124567322441</v>
      </c>
      <c r="G125" s="69">
        <f t="shared" si="17"/>
        <v>100</v>
      </c>
    </row>
    <row r="126" spans="1:7" ht="15.75">
      <c r="A126" s="70" t="s">
        <v>190</v>
      </c>
      <c r="B126" s="71" t="s">
        <v>191</v>
      </c>
      <c r="C126" s="72">
        <v>129.4</v>
      </c>
      <c r="D126" s="72">
        <v>3.7</v>
      </c>
      <c r="E126" s="72">
        <v>3.7</v>
      </c>
      <c r="F126" s="69">
        <f>E126/C126*100</f>
        <v>2.8593508500772797</v>
      </c>
      <c r="G126" s="69">
        <f>E126/D126*100</f>
        <v>100</v>
      </c>
    </row>
    <row r="127" spans="1:7" ht="15.75">
      <c r="A127" s="70" t="s">
        <v>192</v>
      </c>
      <c r="B127" s="71" t="s">
        <v>193</v>
      </c>
      <c r="C127" s="72">
        <v>8799.7999999999993</v>
      </c>
      <c r="D127" s="72">
        <v>290.8</v>
      </c>
      <c r="E127" s="72">
        <v>290.8</v>
      </c>
      <c r="F127" s="72">
        <f t="shared" ref="F127:F152" si="18">E127/C127*100</f>
        <v>3.3046205595581726</v>
      </c>
      <c r="G127" s="72">
        <f t="shared" si="17"/>
        <v>100</v>
      </c>
    </row>
    <row r="128" spans="1:7" ht="15.75">
      <c r="A128" s="70" t="s">
        <v>194</v>
      </c>
      <c r="B128" s="71" t="s">
        <v>195</v>
      </c>
      <c r="C128" s="72">
        <v>200</v>
      </c>
      <c r="D128" s="72">
        <v>0</v>
      </c>
      <c r="E128" s="72"/>
      <c r="F128" s="72">
        <f t="shared" si="18"/>
        <v>0</v>
      </c>
      <c r="G128" s="72" t="e">
        <f t="shared" si="17"/>
        <v>#DIV/0!</v>
      </c>
    </row>
    <row r="129" spans="1:7" ht="15.75">
      <c r="A129" s="66" t="s">
        <v>196</v>
      </c>
      <c r="B129" s="68" t="s">
        <v>197</v>
      </c>
      <c r="C129" s="69">
        <f>SUM(C130:C130)</f>
        <v>120.9</v>
      </c>
      <c r="D129" s="69">
        <f>SUM(D130:D130)</f>
        <v>20.9</v>
      </c>
      <c r="E129" s="69">
        <f>SUM(E130:E130)</f>
        <v>20.9</v>
      </c>
      <c r="F129" s="69">
        <f>E129/C129*100</f>
        <v>17.287014061207611</v>
      </c>
      <c r="G129" s="69">
        <f>E129/D129*100</f>
        <v>100</v>
      </c>
    </row>
    <row r="130" spans="1:7" ht="15.75">
      <c r="A130" s="70" t="s">
        <v>198</v>
      </c>
      <c r="B130" s="71" t="s">
        <v>199</v>
      </c>
      <c r="C130" s="72">
        <v>120.9</v>
      </c>
      <c r="D130" s="72">
        <v>20.9</v>
      </c>
      <c r="E130" s="72">
        <v>20.9</v>
      </c>
      <c r="F130" s="69">
        <f>E130/C130*100</f>
        <v>17.287014061207611</v>
      </c>
      <c r="G130" s="69">
        <f>E130/D130*100</f>
        <v>100</v>
      </c>
    </row>
    <row r="131" spans="1:7" ht="15.75">
      <c r="A131" s="66" t="s">
        <v>200</v>
      </c>
      <c r="B131" s="68" t="s">
        <v>201</v>
      </c>
      <c r="C131" s="69">
        <f>SUM(C132:C136)</f>
        <v>107737</v>
      </c>
      <c r="D131" s="69">
        <f>SUM(D132:D136)</f>
        <v>33351.299999999996</v>
      </c>
      <c r="E131" s="69">
        <f>SUM(E132:E136)</f>
        <v>32894.899999999994</v>
      </c>
      <c r="F131" s="69">
        <f t="shared" si="18"/>
        <v>30.532593259511582</v>
      </c>
      <c r="G131" s="69">
        <f t="shared" si="17"/>
        <v>98.631537601232935</v>
      </c>
    </row>
    <row r="132" spans="1:7" ht="15.75">
      <c r="A132" s="70" t="s">
        <v>202</v>
      </c>
      <c r="B132" s="71" t="s">
        <v>203</v>
      </c>
      <c r="C132" s="72">
        <v>12694</v>
      </c>
      <c r="D132" s="72">
        <v>3552.8</v>
      </c>
      <c r="E132" s="72">
        <v>3452.1</v>
      </c>
      <c r="F132" s="72">
        <f t="shared" si="18"/>
        <v>27.194737671340789</v>
      </c>
      <c r="G132" s="72">
        <f t="shared" si="17"/>
        <v>97.165615852285512</v>
      </c>
    </row>
    <row r="133" spans="1:7" ht="15.75">
      <c r="A133" s="70" t="s">
        <v>204</v>
      </c>
      <c r="B133" s="71" t="s">
        <v>205</v>
      </c>
      <c r="C133" s="72">
        <v>77895.3</v>
      </c>
      <c r="D133" s="72">
        <v>24988.799999999999</v>
      </c>
      <c r="E133" s="72">
        <v>24978.799999999999</v>
      </c>
      <c r="F133" s="72">
        <f t="shared" si="18"/>
        <v>32.067146541575674</v>
      </c>
      <c r="G133" s="72">
        <f t="shared" si="17"/>
        <v>99.959982071968241</v>
      </c>
    </row>
    <row r="134" spans="1:7" ht="15.75">
      <c r="A134" s="70" t="s">
        <v>206</v>
      </c>
      <c r="B134" s="71" t="s">
        <v>207</v>
      </c>
      <c r="C134" s="72">
        <v>9338</v>
      </c>
      <c r="D134" s="72">
        <v>2991.8</v>
      </c>
      <c r="E134" s="72">
        <v>2891.8</v>
      </c>
      <c r="F134" s="72">
        <f>E134/C134*100</f>
        <v>30.968087384878988</v>
      </c>
      <c r="G134" s="72">
        <f>E134/D134*100</f>
        <v>96.657530583595161</v>
      </c>
    </row>
    <row r="135" spans="1:7" ht="15.75">
      <c r="A135" s="70" t="s">
        <v>208</v>
      </c>
      <c r="B135" s="71" t="s">
        <v>209</v>
      </c>
      <c r="C135" s="72">
        <v>1600.3</v>
      </c>
      <c r="D135" s="72">
        <v>0</v>
      </c>
      <c r="E135" s="72">
        <v>0</v>
      </c>
      <c r="F135" s="72">
        <f t="shared" si="18"/>
        <v>0</v>
      </c>
      <c r="G135" s="72" t="e">
        <f t="shared" si="17"/>
        <v>#DIV/0!</v>
      </c>
    </row>
    <row r="136" spans="1:7" ht="15.75">
      <c r="A136" s="70" t="s">
        <v>210</v>
      </c>
      <c r="B136" s="71" t="s">
        <v>211</v>
      </c>
      <c r="C136" s="72">
        <v>6209.4</v>
      </c>
      <c r="D136" s="72">
        <v>1817.9</v>
      </c>
      <c r="E136" s="72">
        <v>1572.2</v>
      </c>
      <c r="F136" s="72">
        <f t="shared" si="18"/>
        <v>25.319676619319097</v>
      </c>
      <c r="G136" s="72">
        <f t="shared" si="17"/>
        <v>86.484405082787831</v>
      </c>
    </row>
    <row r="137" spans="1:7" ht="15.75">
      <c r="A137" s="66" t="s">
        <v>212</v>
      </c>
      <c r="B137" s="68" t="s">
        <v>213</v>
      </c>
      <c r="C137" s="69">
        <f>SUM(C138:C138)</f>
        <v>11901</v>
      </c>
      <c r="D137" s="69">
        <f>SUM(D138:D138)</f>
        <v>4002</v>
      </c>
      <c r="E137" s="69">
        <f>SUM(E138:E138)</f>
        <v>4002</v>
      </c>
      <c r="F137" s="69">
        <f t="shared" si="18"/>
        <v>33.627426266700276</v>
      </c>
      <c r="G137" s="69">
        <f t="shared" si="17"/>
        <v>100</v>
      </c>
    </row>
    <row r="138" spans="1:7" ht="15.75">
      <c r="A138" s="70" t="s">
        <v>214</v>
      </c>
      <c r="B138" s="71" t="s">
        <v>215</v>
      </c>
      <c r="C138" s="72">
        <v>11901</v>
      </c>
      <c r="D138" s="72">
        <v>4002</v>
      </c>
      <c r="E138" s="72">
        <v>4002</v>
      </c>
      <c r="F138" s="72">
        <f t="shared" si="18"/>
        <v>33.627426266700276</v>
      </c>
      <c r="G138" s="72">
        <f t="shared" si="17"/>
        <v>100</v>
      </c>
    </row>
    <row r="139" spans="1:7" ht="15.75">
      <c r="A139" s="66" t="s">
        <v>216</v>
      </c>
      <c r="B139" s="68" t="s">
        <v>217</v>
      </c>
      <c r="C139" s="69">
        <f>SUM(C140:C144)</f>
        <v>71737.899999999994</v>
      </c>
      <c r="D139" s="69">
        <f>SUM(D140:D144)</f>
        <v>26022.5</v>
      </c>
      <c r="E139" s="69">
        <f>SUM(E140:E144)</f>
        <v>25864.5</v>
      </c>
      <c r="F139" s="69">
        <f t="shared" si="18"/>
        <v>36.0541638380828</v>
      </c>
      <c r="G139" s="69">
        <f t="shared" si="17"/>
        <v>99.392833125180132</v>
      </c>
    </row>
    <row r="140" spans="1:7" ht="15.75">
      <c r="A140" s="70" t="s">
        <v>218</v>
      </c>
      <c r="B140" s="71" t="s">
        <v>219</v>
      </c>
      <c r="C140" s="72">
        <v>438.1</v>
      </c>
      <c r="D140" s="72">
        <v>153</v>
      </c>
      <c r="E140" s="72">
        <v>153</v>
      </c>
      <c r="F140" s="72">
        <f t="shared" si="18"/>
        <v>34.923533439853912</v>
      </c>
      <c r="G140" s="72">
        <f t="shared" si="17"/>
        <v>100</v>
      </c>
    </row>
    <row r="141" spans="1:7" ht="15.75">
      <c r="A141" s="70" t="s">
        <v>220</v>
      </c>
      <c r="B141" s="71" t="s">
        <v>221</v>
      </c>
      <c r="C141" s="72">
        <v>9846.9</v>
      </c>
      <c r="D141" s="72">
        <v>3321.5</v>
      </c>
      <c r="E141" s="72">
        <v>3321.5</v>
      </c>
      <c r="F141" s="72">
        <f t="shared" si="18"/>
        <v>33.731428165209351</v>
      </c>
      <c r="G141" s="72">
        <f t="shared" si="17"/>
        <v>100</v>
      </c>
    </row>
    <row r="142" spans="1:7" ht="15.75">
      <c r="A142" s="70" t="s">
        <v>222</v>
      </c>
      <c r="B142" s="71" t="s">
        <v>223</v>
      </c>
      <c r="C142" s="72">
        <v>23086.3</v>
      </c>
      <c r="D142" s="72">
        <v>9174.5</v>
      </c>
      <c r="E142" s="72">
        <v>9127.6</v>
      </c>
      <c r="F142" s="72">
        <f t="shared" si="18"/>
        <v>39.536868185893802</v>
      </c>
      <c r="G142" s="72">
        <f t="shared" si="17"/>
        <v>99.488800479590168</v>
      </c>
    </row>
    <row r="143" spans="1:7" ht="15.75">
      <c r="A143" s="70" t="s">
        <v>224</v>
      </c>
      <c r="B143" s="71" t="s">
        <v>225</v>
      </c>
      <c r="C143" s="72">
        <v>34920.699999999997</v>
      </c>
      <c r="D143" s="72">
        <v>12265.7</v>
      </c>
      <c r="E143" s="72">
        <v>12169.9</v>
      </c>
      <c r="F143" s="72">
        <f t="shared" si="18"/>
        <v>34.850103233898523</v>
      </c>
      <c r="G143" s="72">
        <f t="shared" si="17"/>
        <v>99.218960189797556</v>
      </c>
    </row>
    <row r="144" spans="1:7" ht="15.75">
      <c r="A144" s="70" t="s">
        <v>226</v>
      </c>
      <c r="B144" s="71" t="s">
        <v>227</v>
      </c>
      <c r="C144" s="72">
        <v>3445.9</v>
      </c>
      <c r="D144" s="72">
        <v>1107.8</v>
      </c>
      <c r="E144" s="72">
        <v>1092.5</v>
      </c>
      <c r="F144" s="72">
        <f t="shared" si="18"/>
        <v>31.704344293218028</v>
      </c>
      <c r="G144" s="72">
        <f t="shared" si="17"/>
        <v>98.618884275139919</v>
      </c>
    </row>
    <row r="145" spans="1:7" ht="15.75">
      <c r="A145" s="66" t="s">
        <v>228</v>
      </c>
      <c r="B145" s="68" t="s">
        <v>229</v>
      </c>
      <c r="C145" s="69">
        <f>SUM(C146:C146)</f>
        <v>150</v>
      </c>
      <c r="D145" s="69">
        <f>SUM(D146:D146)</f>
        <v>48</v>
      </c>
      <c r="E145" s="69">
        <f>SUM(E146:E146)</f>
        <v>48</v>
      </c>
      <c r="F145" s="69">
        <f t="shared" si="18"/>
        <v>32</v>
      </c>
      <c r="G145" s="69">
        <f t="shared" si="17"/>
        <v>100</v>
      </c>
    </row>
    <row r="146" spans="1:7" ht="31.5">
      <c r="A146" s="70" t="s">
        <v>284</v>
      </c>
      <c r="B146" s="71" t="s">
        <v>283</v>
      </c>
      <c r="C146" s="72">
        <v>150</v>
      </c>
      <c r="D146" s="72">
        <v>48</v>
      </c>
      <c r="E146" s="72">
        <v>48</v>
      </c>
      <c r="F146" s="72">
        <f t="shared" si="18"/>
        <v>32</v>
      </c>
      <c r="G146" s="72">
        <f t="shared" si="17"/>
        <v>100</v>
      </c>
    </row>
    <row r="147" spans="1:7" ht="31.5">
      <c r="A147" s="66" t="s">
        <v>230</v>
      </c>
      <c r="B147" s="68" t="s">
        <v>231</v>
      </c>
      <c r="C147" s="69">
        <f>SUM(C148)</f>
        <v>11.2</v>
      </c>
      <c r="D147" s="69">
        <f>SUM(D148)</f>
        <v>3.4</v>
      </c>
      <c r="E147" s="69">
        <f>SUM(E148)</f>
        <v>3.4</v>
      </c>
      <c r="F147" s="72">
        <f>E147/C147*100</f>
        <v>30.357142857142861</v>
      </c>
      <c r="G147" s="72">
        <v>100</v>
      </c>
    </row>
    <row r="148" spans="1:7" ht="31.5">
      <c r="A148" s="70" t="s">
        <v>232</v>
      </c>
      <c r="B148" s="71" t="s">
        <v>233</v>
      </c>
      <c r="C148" s="72">
        <v>11.2</v>
      </c>
      <c r="D148" s="72">
        <v>3.4</v>
      </c>
      <c r="E148" s="72">
        <v>3.4</v>
      </c>
      <c r="F148" s="72">
        <f>E148/C148*100</f>
        <v>30.357142857142861</v>
      </c>
      <c r="G148" s="72">
        <v>100</v>
      </c>
    </row>
    <row r="149" spans="1:7" ht="47.25">
      <c r="A149" s="66" t="s">
        <v>234</v>
      </c>
      <c r="B149" s="68" t="s">
        <v>235</v>
      </c>
      <c r="C149" s="69">
        <f>SUM(C150:C151)</f>
        <v>4674.2</v>
      </c>
      <c r="D149" s="69">
        <f>SUM(D150:D151)</f>
        <v>1174.5999999999999</v>
      </c>
      <c r="E149" s="69">
        <f>SUM(E150:E151)</f>
        <v>1174.5999999999999</v>
      </c>
      <c r="F149" s="69">
        <f t="shared" si="18"/>
        <v>25.129433913824823</v>
      </c>
      <c r="G149" s="69">
        <f t="shared" si="17"/>
        <v>100</v>
      </c>
    </row>
    <row r="150" spans="1:7" ht="47.25">
      <c r="A150" s="70" t="s">
        <v>236</v>
      </c>
      <c r="B150" s="71" t="s">
        <v>237</v>
      </c>
      <c r="C150" s="72">
        <v>4674.2</v>
      </c>
      <c r="D150" s="72">
        <v>1174.5999999999999</v>
      </c>
      <c r="E150" s="72">
        <v>1174.5999999999999</v>
      </c>
      <c r="F150" s="72">
        <f t="shared" si="18"/>
        <v>25.129433913824823</v>
      </c>
      <c r="G150" s="72">
        <f>E150/D150*100</f>
        <v>100</v>
      </c>
    </row>
    <row r="151" spans="1:7" ht="15.75">
      <c r="A151" s="73" t="s">
        <v>236</v>
      </c>
      <c r="B151" s="71" t="s">
        <v>238</v>
      </c>
      <c r="C151" s="72"/>
      <c r="D151" s="72"/>
      <c r="E151" s="72"/>
      <c r="F151" s="72" t="e">
        <f>E151/C151*100</f>
        <v>#DIV/0!</v>
      </c>
      <c r="G151" s="72" t="e">
        <f>E151/D151*100</f>
        <v>#DIV/0!</v>
      </c>
    </row>
    <row r="152" spans="1:7" ht="15.75">
      <c r="A152" s="66" t="s">
        <v>239</v>
      </c>
      <c r="B152" s="68" t="s">
        <v>240</v>
      </c>
      <c r="C152" s="69">
        <f>SUM(C113,C121,C123,C125,C129,C131,C137,C139,C145,C147,C149)</f>
        <v>236551.1</v>
      </c>
      <c r="D152" s="69">
        <f>SUM(D113,D121,D123,D125,D129,D131,D137,D139,D145,D147,D149)</f>
        <v>75161.7</v>
      </c>
      <c r="E152" s="69">
        <f>SUM(E113,E121,E123,E125,E129,E131,E137,E139,E145,E147,E149)</f>
        <v>74473.399999999994</v>
      </c>
      <c r="F152" s="69">
        <f t="shared" si="18"/>
        <v>31.483007265660568</v>
      </c>
      <c r="G152" s="69">
        <f>E152/D152*100</f>
        <v>99.084241042978007</v>
      </c>
    </row>
    <row r="153" spans="1:7" ht="15.75">
      <c r="A153" s="94"/>
      <c r="B153" s="94"/>
      <c r="C153" s="94"/>
      <c r="D153" s="94"/>
      <c r="E153" s="94"/>
      <c r="F153" s="94"/>
      <c r="G153" s="94"/>
    </row>
    <row r="154" spans="1:7" ht="31.5">
      <c r="A154" s="66" t="s">
        <v>241</v>
      </c>
      <c r="B154" s="67"/>
      <c r="C154" s="69">
        <f>C111-C152</f>
        <v>919.4999999999709</v>
      </c>
      <c r="D154" s="69">
        <f>D111-D152</f>
        <v>-28.899999999994179</v>
      </c>
      <c r="E154" s="69">
        <f>E111-E152</f>
        <v>1879.5000000000146</v>
      </c>
      <c r="F154" s="72"/>
      <c r="G154" s="72"/>
    </row>
    <row r="155" spans="1:7" ht="31.5">
      <c r="A155" s="66" t="s">
        <v>242</v>
      </c>
      <c r="B155" s="67" t="s">
        <v>243</v>
      </c>
      <c r="C155" s="69">
        <f>C156+C166+C169</f>
        <v>-919.5</v>
      </c>
      <c r="D155" s="69">
        <f>D156+D166+D169</f>
        <v>28.899999999994179</v>
      </c>
      <c r="E155" s="69">
        <f>E156+E166+E169</f>
        <v>-1879.5</v>
      </c>
      <c r="F155" s="72"/>
      <c r="G155" s="72"/>
    </row>
    <row r="156" spans="1:7" ht="31.5">
      <c r="A156" s="66" t="s">
        <v>244</v>
      </c>
      <c r="B156" s="67" t="s">
        <v>245</v>
      </c>
      <c r="C156" s="69">
        <f>C161</f>
        <v>-1422.7</v>
      </c>
      <c r="D156" s="69">
        <f>D161</f>
        <v>-474.3</v>
      </c>
      <c r="E156" s="69">
        <f>E161</f>
        <v>-474.3</v>
      </c>
      <c r="F156" s="72"/>
      <c r="G156" s="72"/>
    </row>
    <row r="157" spans="1:7" ht="31.5">
      <c r="A157" s="70" t="s">
        <v>246</v>
      </c>
      <c r="B157" s="74" t="s">
        <v>247</v>
      </c>
      <c r="C157" s="72"/>
      <c r="D157" s="72"/>
      <c r="E157" s="72">
        <f>E158</f>
        <v>0</v>
      </c>
      <c r="F157" s="72"/>
      <c r="G157" s="72"/>
    </row>
    <row r="158" spans="1:7" ht="47.25">
      <c r="A158" s="70" t="s">
        <v>248</v>
      </c>
      <c r="B158" s="74" t="s">
        <v>249</v>
      </c>
      <c r="C158" s="72"/>
      <c r="D158" s="72"/>
      <c r="E158" s="72">
        <v>0</v>
      </c>
      <c r="F158" s="72"/>
      <c r="G158" s="72"/>
    </row>
    <row r="159" spans="1:7" ht="31.5">
      <c r="A159" s="70" t="s">
        <v>250</v>
      </c>
      <c r="B159" s="74" t="s">
        <v>251</v>
      </c>
      <c r="C159" s="72"/>
      <c r="D159" s="72"/>
      <c r="E159" s="72">
        <f>E160</f>
        <v>0</v>
      </c>
      <c r="F159" s="72"/>
      <c r="G159" s="72"/>
    </row>
    <row r="160" spans="1:7" ht="47.25">
      <c r="A160" s="70" t="s">
        <v>252</v>
      </c>
      <c r="B160" s="74" t="s">
        <v>253</v>
      </c>
      <c r="C160" s="72"/>
      <c r="D160" s="72"/>
      <c r="E160" s="72">
        <v>0</v>
      </c>
      <c r="F160" s="72"/>
      <c r="G160" s="72"/>
    </row>
    <row r="161" spans="1:7" ht="31.5">
      <c r="A161" s="75" t="s">
        <v>254</v>
      </c>
      <c r="B161" s="76" t="s">
        <v>255</v>
      </c>
      <c r="C161" s="77">
        <v>-1422.7</v>
      </c>
      <c r="D161" s="77">
        <v>-474.3</v>
      </c>
      <c r="E161" s="77">
        <f>E164</f>
        <v>-474.3</v>
      </c>
      <c r="F161" s="72"/>
      <c r="G161" s="72"/>
    </row>
    <row r="162" spans="1:7" ht="63">
      <c r="A162" s="70" t="s">
        <v>256</v>
      </c>
      <c r="B162" s="74" t="s">
        <v>257</v>
      </c>
      <c r="C162" s="72"/>
      <c r="D162" s="72">
        <f>D163</f>
        <v>0</v>
      </c>
      <c r="E162" s="72"/>
      <c r="F162" s="78"/>
      <c r="G162" s="78"/>
    </row>
    <row r="163" spans="1:7" ht="63">
      <c r="A163" s="70" t="s">
        <v>256</v>
      </c>
      <c r="B163" s="74" t="s">
        <v>258</v>
      </c>
      <c r="C163" s="78"/>
      <c r="D163" s="78">
        <v>0</v>
      </c>
      <c r="E163" s="78"/>
      <c r="F163" s="78"/>
      <c r="G163" s="78"/>
    </row>
    <row r="164" spans="1:7" ht="31.5">
      <c r="A164" s="70" t="s">
        <v>259</v>
      </c>
      <c r="B164" s="74" t="s">
        <v>260</v>
      </c>
      <c r="C164" s="72">
        <f>C165</f>
        <v>-1422.7</v>
      </c>
      <c r="D164" s="72">
        <f>D165</f>
        <v>-474.3</v>
      </c>
      <c r="E164" s="72">
        <f>E165</f>
        <v>-474.3</v>
      </c>
      <c r="F164" s="72"/>
      <c r="G164" s="72"/>
    </row>
    <row r="165" spans="1:7" ht="47.25">
      <c r="A165" s="70" t="s">
        <v>261</v>
      </c>
      <c r="B165" s="74" t="s">
        <v>262</v>
      </c>
      <c r="C165" s="72">
        <v>-1422.7</v>
      </c>
      <c r="D165" s="72">
        <v>-474.3</v>
      </c>
      <c r="E165" s="72">
        <v>-474.3</v>
      </c>
      <c r="F165" s="72"/>
      <c r="G165" s="72"/>
    </row>
    <row r="166" spans="1:7" ht="31.5">
      <c r="A166" s="79" t="s">
        <v>263</v>
      </c>
      <c r="B166" s="74" t="s">
        <v>264</v>
      </c>
      <c r="C166" s="72">
        <f t="shared" ref="C166:E167" si="19">C167</f>
        <v>236551.1</v>
      </c>
      <c r="D166" s="72">
        <f t="shared" si="19"/>
        <v>75161.7</v>
      </c>
      <c r="E166" s="72">
        <f t="shared" si="19"/>
        <v>74947.7</v>
      </c>
      <c r="F166" s="72"/>
      <c r="G166" s="72"/>
    </row>
    <row r="167" spans="1:7" ht="15.75">
      <c r="A167" s="79" t="s">
        <v>265</v>
      </c>
      <c r="B167" s="74" t="s">
        <v>266</v>
      </c>
      <c r="C167" s="72">
        <f t="shared" si="19"/>
        <v>236551.1</v>
      </c>
      <c r="D167" s="72">
        <f t="shared" si="19"/>
        <v>75161.7</v>
      </c>
      <c r="E167" s="72">
        <f>E168</f>
        <v>74947.7</v>
      </c>
      <c r="F167" s="72"/>
      <c r="G167" s="72"/>
    </row>
    <row r="168" spans="1:7" ht="31.5">
      <c r="A168" s="79" t="s">
        <v>267</v>
      </c>
      <c r="B168" s="74" t="s">
        <v>268</v>
      </c>
      <c r="C168" s="72">
        <v>236551.1</v>
      </c>
      <c r="D168" s="72">
        <v>75161.7</v>
      </c>
      <c r="E168" s="72">
        <v>74947.7</v>
      </c>
      <c r="F168" s="72"/>
      <c r="G168" s="72"/>
    </row>
    <row r="169" spans="1:7" ht="31.5">
      <c r="A169" s="70" t="s">
        <v>269</v>
      </c>
      <c r="B169" s="74" t="s">
        <v>270</v>
      </c>
      <c r="C169" s="72">
        <f t="shared" ref="C169:E170" si="20">C170</f>
        <v>-236047.9</v>
      </c>
      <c r="D169" s="72">
        <f t="shared" si="20"/>
        <v>-74658.5</v>
      </c>
      <c r="E169" s="72">
        <f>E170</f>
        <v>-76352.899999999994</v>
      </c>
      <c r="F169" s="72"/>
      <c r="G169" s="72"/>
    </row>
    <row r="170" spans="1:7" ht="94.5">
      <c r="A170" s="79" t="s">
        <v>271</v>
      </c>
      <c r="B170" s="74" t="s">
        <v>272</v>
      </c>
      <c r="C170" s="72">
        <f t="shared" si="20"/>
        <v>-236047.9</v>
      </c>
      <c r="D170" s="72">
        <f t="shared" si="20"/>
        <v>-74658.5</v>
      </c>
      <c r="E170" s="72">
        <f t="shared" si="20"/>
        <v>-76352.899999999994</v>
      </c>
      <c r="F170" s="72"/>
      <c r="G170" s="72"/>
    </row>
    <row r="171" spans="1:7" ht="31.5">
      <c r="A171" s="79" t="s">
        <v>273</v>
      </c>
      <c r="B171" s="74" t="s">
        <v>274</v>
      </c>
      <c r="C171" s="72">
        <v>-236047.9</v>
      </c>
      <c r="D171" s="72">
        <v>-74658.5</v>
      </c>
      <c r="E171" s="72">
        <v>-76352.899999999994</v>
      </c>
      <c r="F171" s="72"/>
      <c r="G171" s="72"/>
    </row>
    <row r="172" spans="1:7" ht="15.75">
      <c r="A172" s="66" t="s">
        <v>275</v>
      </c>
      <c r="B172" s="67" t="s">
        <v>276</v>
      </c>
      <c r="C172" s="69">
        <v>503.2</v>
      </c>
      <c r="D172" s="69">
        <v>503.2</v>
      </c>
      <c r="E172" s="69">
        <v>-6785.9</v>
      </c>
      <c r="F172" s="72"/>
      <c r="G172" s="72"/>
    </row>
    <row r="173" spans="1:7" ht="15.75">
      <c r="A173" s="80"/>
      <c r="B173" s="80"/>
      <c r="C173" s="81"/>
      <c r="D173" s="81"/>
      <c r="E173" s="81"/>
      <c r="F173" s="82"/>
      <c r="G173" s="82"/>
    </row>
    <row r="174" spans="1:7" ht="15.75">
      <c r="A174" s="80"/>
      <c r="B174" s="80"/>
      <c r="C174" s="81"/>
      <c r="D174" s="81"/>
      <c r="E174" s="81"/>
      <c r="F174" s="82"/>
      <c r="G174" s="82"/>
    </row>
    <row r="175" spans="1:7" ht="15.75">
      <c r="A175" s="80"/>
      <c r="B175" s="80"/>
      <c r="C175" s="81"/>
      <c r="D175" s="81"/>
      <c r="E175" s="81"/>
      <c r="F175" s="82"/>
      <c r="G175" s="82"/>
    </row>
    <row r="176" spans="1:7" ht="15.75">
      <c r="A176" s="89" t="s">
        <v>277</v>
      </c>
      <c r="B176" s="89"/>
      <c r="C176" s="90" t="s">
        <v>278</v>
      </c>
      <c r="D176" s="90"/>
      <c r="E176" s="83" t="s">
        <v>279</v>
      </c>
      <c r="F176" s="84"/>
      <c r="G176" s="82"/>
    </row>
  </sheetData>
  <sheetProtection selectLockedCells="1" selectUnlockedCells="1"/>
  <mergeCells count="7">
    <mergeCell ref="A176:B176"/>
    <mergeCell ref="C176:D176"/>
    <mergeCell ref="A1:E1"/>
    <mergeCell ref="A2:E2"/>
    <mergeCell ref="E4:G4"/>
    <mergeCell ref="A112:G112"/>
    <mergeCell ref="A153:G153"/>
  </mergeCells>
  <pageMargins left="0.39374999999999999" right="0" top="0.19652777777777777" bottom="0.39374999999999999" header="0.51180555555555551" footer="0.31527777777777777"/>
  <pageSetup paperSize="9" scale="65" firstPageNumber="0" orientation="portrait" horizontalDpi="300" verticalDpi="300"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01.03.2018</vt:lpstr>
      <vt:lpstr>'01.03.2018'!Excel_BuiltIn__FilterDatabase</vt:lpstr>
      <vt:lpstr>'01.03.2018'!Заголовки_для_печати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Управление финансов</cp:lastModifiedBy>
  <cp:lastPrinted>2018-05-15T12:42:43Z</cp:lastPrinted>
  <dcterms:created xsi:type="dcterms:W3CDTF">2017-12-08T11:16:10Z</dcterms:created>
  <dcterms:modified xsi:type="dcterms:W3CDTF">2018-05-16T12:15:08Z</dcterms:modified>
</cp:coreProperties>
</file>