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Лист1" sheetId="1" r:id="rId1"/>
    <sheet name="Лист2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CU9" i="1"/>
  <c r="DS14"/>
  <c r="CT8"/>
  <c r="DB8"/>
  <c r="DB9"/>
  <c r="DB10"/>
  <c r="DB11"/>
  <c r="DB12"/>
  <c r="EX13"/>
  <c r="DJ13"/>
  <c r="DH8"/>
  <c r="DH9"/>
  <c r="DH10"/>
  <c r="DG8"/>
  <c r="DG9"/>
  <c r="CZ15"/>
  <c r="DC8"/>
  <c r="DC10"/>
  <c r="DC11"/>
  <c r="DC12"/>
  <c r="DC13"/>
  <c r="CC9"/>
  <c r="EV10"/>
  <c r="DR14"/>
  <c r="DQ14"/>
  <c r="DH12"/>
  <c r="DG12"/>
  <c r="EQ10"/>
  <c r="EQ11"/>
  <c r="EQ12"/>
  <c r="EP10"/>
  <c r="EP11"/>
  <c r="EP12"/>
  <c r="AE14"/>
  <c r="BW14"/>
  <c r="CV14"/>
  <c r="DY7"/>
  <c r="FK12"/>
  <c r="FJ12"/>
  <c r="BZ13"/>
  <c r="CU14"/>
  <c r="CA13"/>
  <c r="S13"/>
  <c r="CB13"/>
  <c r="FK11"/>
  <c r="FJ11"/>
  <c r="CM11"/>
  <c r="CM12"/>
  <c r="CN11"/>
  <c r="CN12"/>
  <c r="CN9"/>
  <c r="CM9"/>
  <c r="DN15"/>
  <c r="EE13"/>
  <c r="DO15"/>
  <c r="FZ15"/>
  <c r="FZ14"/>
  <c r="FY15"/>
  <c r="FY14"/>
  <c r="DY14"/>
  <c r="AP14"/>
  <c r="AO14"/>
  <c r="M14"/>
  <c r="AK6"/>
  <c r="AQ6"/>
  <c r="AR6"/>
  <c r="AS6"/>
  <c r="AT6"/>
  <c r="AK7"/>
  <c r="AT7"/>
  <c r="AK8"/>
  <c r="AT8"/>
  <c r="AK9"/>
  <c r="AT9"/>
  <c r="AK10"/>
  <c r="AT10"/>
  <c r="AK11"/>
  <c r="AT11"/>
  <c r="AK12"/>
  <c r="AT12"/>
  <c r="AQ13"/>
  <c r="AR13"/>
  <c r="AS13"/>
  <c r="AT13"/>
  <c r="AK14"/>
  <c r="AT14"/>
  <c r="AQ15"/>
  <c r="AR15"/>
  <c r="AS15"/>
  <c r="AT15"/>
  <c r="AU15"/>
  <c r="AF14"/>
  <c r="CN14"/>
  <c r="CM14"/>
  <c r="DH14"/>
  <c r="DG14"/>
  <c r="DI13"/>
  <c r="DB14"/>
  <c r="DL12"/>
  <c r="DL14"/>
  <c r="CT12"/>
  <c r="CV12"/>
  <c r="CV11"/>
  <c r="CV10"/>
  <c r="CV9"/>
  <c r="CV7"/>
  <c r="CV8"/>
  <c r="CU12"/>
  <c r="CU11"/>
  <c r="CU10"/>
  <c r="CU7"/>
  <c r="CU8"/>
  <c r="CT11"/>
  <c r="CT10"/>
  <c r="CT9"/>
  <c r="BP9"/>
  <c r="CT7"/>
  <c r="CN10"/>
  <c r="CM10"/>
  <c r="O14"/>
  <c r="N14"/>
  <c r="BH15"/>
  <c r="BG15"/>
  <c r="BJ15"/>
  <c r="BF15"/>
  <c r="BI15"/>
  <c r="BJ14"/>
  <c r="BI14"/>
  <c r="BJ6"/>
  <c r="BI6"/>
  <c r="BH6"/>
  <c r="BG6"/>
  <c r="BF6"/>
  <c r="AU12"/>
  <c r="Y13"/>
  <c r="Y15"/>
  <c r="X13"/>
  <c r="AA13"/>
  <c r="W13"/>
  <c r="Z13"/>
  <c r="BA13"/>
  <c r="BA15"/>
  <c r="BD15"/>
  <c r="BB13"/>
  <c r="BB15"/>
  <c r="DK13"/>
  <c r="DL13"/>
  <c r="EF7"/>
  <c r="EF8"/>
  <c r="EF9"/>
  <c r="EF10"/>
  <c r="DZ7"/>
  <c r="DU7"/>
  <c r="DZ8"/>
  <c r="DZ9"/>
  <c r="DZ10"/>
  <c r="DZ11"/>
  <c r="FU14"/>
  <c r="FP6"/>
  <c r="FO6"/>
  <c r="FN6"/>
  <c r="FM6"/>
  <c r="FL6"/>
  <c r="DY8"/>
  <c r="DY9"/>
  <c r="DY10"/>
  <c r="DY11"/>
  <c r="DY12"/>
  <c r="DT12"/>
  <c r="DT7"/>
  <c r="FI13"/>
  <c r="FH13"/>
  <c r="FK13"/>
  <c r="FG13"/>
  <c r="FJ13"/>
  <c r="T13"/>
  <c r="DP13"/>
  <c r="DP15"/>
  <c r="DQ15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U6"/>
  <c r="AV6"/>
  <c r="AW6"/>
  <c r="AX6"/>
  <c r="AY6"/>
  <c r="AZ6"/>
  <c r="BA6"/>
  <c r="BB6"/>
  <c r="BC6"/>
  <c r="BD6"/>
  <c r="BE6"/>
  <c r="BK6"/>
  <c r="BL6"/>
  <c r="BM6"/>
  <c r="BN6"/>
  <c r="BO6"/>
  <c r="BP6"/>
  <c r="BQ6"/>
  <c r="BR6"/>
  <c r="BS6"/>
  <c r="BT6"/>
  <c r="BU6"/>
  <c r="BV6"/>
  <c r="BW6"/>
  <c r="BX6"/>
  <c r="BY6"/>
  <c r="BZ6"/>
  <c r="CA6"/>
  <c r="CB6"/>
  <c r="CC6"/>
  <c r="CD6"/>
  <c r="CE6"/>
  <c r="CF6"/>
  <c r="CG6"/>
  <c r="CH6"/>
  <c r="CI6"/>
  <c r="CJ6"/>
  <c r="CK6"/>
  <c r="CL6"/>
  <c r="CM6"/>
  <c r="CN6"/>
  <c r="CO6"/>
  <c r="CP6"/>
  <c r="CQ6"/>
  <c r="CR6"/>
  <c r="CS6"/>
  <c r="CT6"/>
  <c r="CU6"/>
  <c r="CV6"/>
  <c r="CW6"/>
  <c r="CX6"/>
  <c r="CY6"/>
  <c r="CZ6"/>
  <c r="DA6"/>
  <c r="DB6"/>
  <c r="DC6"/>
  <c r="DD6"/>
  <c r="DE6"/>
  <c r="DF6"/>
  <c r="DG6"/>
  <c r="DH6"/>
  <c r="DI6"/>
  <c r="DJ6"/>
  <c r="DK6"/>
  <c r="DL6"/>
  <c r="DM6"/>
  <c r="DN6"/>
  <c r="DO6"/>
  <c r="DP6"/>
  <c r="DQ6"/>
  <c r="DR6"/>
  <c r="DS6"/>
  <c r="DT6"/>
  <c r="DU6"/>
  <c r="DV6"/>
  <c r="DW6"/>
  <c r="DX6"/>
  <c r="DY6"/>
  <c r="DZ6"/>
  <c r="EA6"/>
  <c r="EB6"/>
  <c r="EC6"/>
  <c r="ED6"/>
  <c r="EE6"/>
  <c r="EF6"/>
  <c r="EG6"/>
  <c r="EH6"/>
  <c r="EI6"/>
  <c r="EJ6"/>
  <c r="EK6"/>
  <c r="EL6"/>
  <c r="EM6"/>
  <c r="EN6"/>
  <c r="EO6"/>
  <c r="EP6"/>
  <c r="EQ6"/>
  <c r="ER6"/>
  <c r="ES6"/>
  <c r="ET6"/>
  <c r="EU6"/>
  <c r="EV6"/>
  <c r="EW6"/>
  <c r="EX6"/>
  <c r="EY6"/>
  <c r="EZ6"/>
  <c r="FA6"/>
  <c r="FG6"/>
  <c r="FH6"/>
  <c r="FI6"/>
  <c r="FJ6"/>
  <c r="FK6"/>
  <c r="FQ6"/>
  <c r="FR6"/>
  <c r="FS6"/>
  <c r="FT6"/>
  <c r="FU6"/>
  <c r="M7"/>
  <c r="N7"/>
  <c r="O7"/>
  <c r="U7"/>
  <c r="V7"/>
  <c r="Z7"/>
  <c r="AA7"/>
  <c r="AE7"/>
  <c r="AF7"/>
  <c r="AJ7"/>
  <c r="AU7"/>
  <c r="AY7"/>
  <c r="AZ7"/>
  <c r="BD7"/>
  <c r="BE7"/>
  <c r="BN7"/>
  <c r="BO7"/>
  <c r="BU7"/>
  <c r="BX7"/>
  <c r="BV7"/>
  <c r="BW7"/>
  <c r="BY7"/>
  <c r="CC7"/>
  <c r="CD7"/>
  <c r="CH7"/>
  <c r="CI7"/>
  <c r="CR7"/>
  <c r="CS7"/>
  <c r="BP7"/>
  <c r="BQ7"/>
  <c r="BR7"/>
  <c r="J7"/>
  <c r="CW7"/>
  <c r="CX7"/>
  <c r="DL7"/>
  <c r="DM7"/>
  <c r="DX7"/>
  <c r="DS7"/>
  <c r="EB7"/>
  <c r="EG7"/>
  <c r="EK7"/>
  <c r="EL7"/>
  <c r="EU7"/>
  <c r="EV7"/>
  <c r="EZ7"/>
  <c r="FA7"/>
  <c r="M8"/>
  <c r="N8"/>
  <c r="O8"/>
  <c r="U8"/>
  <c r="V8"/>
  <c r="Z8"/>
  <c r="AA8"/>
  <c r="AE8"/>
  <c r="AF8"/>
  <c r="AJ8"/>
  <c r="AU8"/>
  <c r="AY8"/>
  <c r="AZ8"/>
  <c r="BD8"/>
  <c r="BE8"/>
  <c r="BN8"/>
  <c r="BO8"/>
  <c r="BU8"/>
  <c r="BV8"/>
  <c r="BW8"/>
  <c r="BY8"/>
  <c r="CC8"/>
  <c r="CD8"/>
  <c r="CH8"/>
  <c r="CI8"/>
  <c r="CR8"/>
  <c r="CS8"/>
  <c r="BP8"/>
  <c r="BQ8"/>
  <c r="BT8"/>
  <c r="BR8"/>
  <c r="BS8"/>
  <c r="CW8"/>
  <c r="CX8"/>
  <c r="DL8"/>
  <c r="DM8"/>
  <c r="DX8"/>
  <c r="DS8"/>
  <c r="DT8"/>
  <c r="DU8"/>
  <c r="DU13"/>
  <c r="DW13"/>
  <c r="EB8"/>
  <c r="EG8"/>
  <c r="EK8"/>
  <c r="EL8"/>
  <c r="EP8"/>
  <c r="EQ8"/>
  <c r="EU8"/>
  <c r="EV8"/>
  <c r="EZ8"/>
  <c r="FA8"/>
  <c r="M9"/>
  <c r="N9"/>
  <c r="O9"/>
  <c r="U9"/>
  <c r="V9"/>
  <c r="Z9"/>
  <c r="AA9"/>
  <c r="AE9"/>
  <c r="AF9"/>
  <c r="AJ9"/>
  <c r="AU9"/>
  <c r="AY9"/>
  <c r="AZ9"/>
  <c r="BD9"/>
  <c r="BE9"/>
  <c r="BN9"/>
  <c r="BO9"/>
  <c r="BU9"/>
  <c r="BV9"/>
  <c r="BW9"/>
  <c r="BY9"/>
  <c r="CD9"/>
  <c r="CH9"/>
  <c r="CI9"/>
  <c r="CR9"/>
  <c r="CS9"/>
  <c r="BQ9"/>
  <c r="BR9"/>
  <c r="CW9"/>
  <c r="CX9"/>
  <c r="DL9"/>
  <c r="DM9"/>
  <c r="DX9"/>
  <c r="DS9"/>
  <c r="DV9"/>
  <c r="DT9"/>
  <c r="DU9"/>
  <c r="EA9"/>
  <c r="EB9"/>
  <c r="EG9"/>
  <c r="EK9"/>
  <c r="EL9"/>
  <c r="EP9"/>
  <c r="EQ9"/>
  <c r="EU9"/>
  <c r="EV9"/>
  <c r="EZ9"/>
  <c r="FA9"/>
  <c r="M10"/>
  <c r="N10"/>
  <c r="O10"/>
  <c r="U10"/>
  <c r="V10"/>
  <c r="Z10"/>
  <c r="AA10"/>
  <c r="AE10"/>
  <c r="AF10"/>
  <c r="AJ10"/>
  <c r="AU10"/>
  <c r="AY10"/>
  <c r="AZ10"/>
  <c r="BD10"/>
  <c r="BE10"/>
  <c r="BN10"/>
  <c r="BO10"/>
  <c r="BU10"/>
  <c r="BP10"/>
  <c r="H10"/>
  <c r="BV10"/>
  <c r="BW10"/>
  <c r="CC10"/>
  <c r="CD10"/>
  <c r="CH10"/>
  <c r="CI10"/>
  <c r="CR10"/>
  <c r="CS10"/>
  <c r="BQ10"/>
  <c r="BR10"/>
  <c r="CW10"/>
  <c r="CX10"/>
  <c r="DL10"/>
  <c r="DM10"/>
  <c r="DX10"/>
  <c r="DS10"/>
  <c r="DT10"/>
  <c r="DU10"/>
  <c r="DV10"/>
  <c r="EA10"/>
  <c r="EB10"/>
  <c r="EG10"/>
  <c r="EK10"/>
  <c r="EL10"/>
  <c r="EU10"/>
  <c r="EZ10"/>
  <c r="FA10"/>
  <c r="M11"/>
  <c r="N11"/>
  <c r="O11"/>
  <c r="U11"/>
  <c r="V11"/>
  <c r="Z11"/>
  <c r="AA11"/>
  <c r="AE11"/>
  <c r="AF11"/>
  <c r="AJ11"/>
  <c r="AU11"/>
  <c r="AY11"/>
  <c r="AZ11"/>
  <c r="BD11"/>
  <c r="BE11"/>
  <c r="BN11"/>
  <c r="BO11"/>
  <c r="BU11"/>
  <c r="BV11"/>
  <c r="BW11"/>
  <c r="BX11"/>
  <c r="BY11"/>
  <c r="CC11"/>
  <c r="CD11"/>
  <c r="CH11"/>
  <c r="CI11"/>
  <c r="CR11"/>
  <c r="CS11"/>
  <c r="BP11"/>
  <c r="H11"/>
  <c r="BQ11"/>
  <c r="BR11"/>
  <c r="CW11"/>
  <c r="CX11"/>
  <c r="DG11"/>
  <c r="DH11"/>
  <c r="DL11"/>
  <c r="DM11"/>
  <c r="DX11"/>
  <c r="DS11"/>
  <c r="DV11"/>
  <c r="DT11"/>
  <c r="DU11"/>
  <c r="EA11"/>
  <c r="EB11"/>
  <c r="EF11"/>
  <c r="EG11"/>
  <c r="EK11"/>
  <c r="EL11"/>
  <c r="EU11"/>
  <c r="EV11"/>
  <c r="EZ11"/>
  <c r="FA11"/>
  <c r="M12"/>
  <c r="N12"/>
  <c r="N13"/>
  <c r="N15"/>
  <c r="Q15"/>
  <c r="O12"/>
  <c r="U12"/>
  <c r="V12"/>
  <c r="Z12"/>
  <c r="AA12"/>
  <c r="AE12"/>
  <c r="AF12"/>
  <c r="AJ12"/>
  <c r="AY12"/>
  <c r="AZ12"/>
  <c r="BD12"/>
  <c r="BE12"/>
  <c r="BN12"/>
  <c r="BO12"/>
  <c r="BU12"/>
  <c r="BU13"/>
  <c r="BU15"/>
  <c r="BV12"/>
  <c r="BW12"/>
  <c r="BR12"/>
  <c r="BY12"/>
  <c r="CC12"/>
  <c r="CD12"/>
  <c r="CH12"/>
  <c r="CI12"/>
  <c r="CR12"/>
  <c r="CS12"/>
  <c r="BP12"/>
  <c r="BQ12"/>
  <c r="I12"/>
  <c r="CW12"/>
  <c r="CX12"/>
  <c r="DM12"/>
  <c r="DX12"/>
  <c r="DS12"/>
  <c r="DV12"/>
  <c r="DZ12"/>
  <c r="DU12"/>
  <c r="EF12"/>
  <c r="EG12"/>
  <c r="EK12"/>
  <c r="EL12"/>
  <c r="EU12"/>
  <c r="EV12"/>
  <c r="EZ12"/>
  <c r="FA12"/>
  <c r="R13"/>
  <c r="R15"/>
  <c r="S15"/>
  <c r="U13"/>
  <c r="AG13"/>
  <c r="AH13"/>
  <c r="AI13"/>
  <c r="AK13"/>
  <c r="AJ13"/>
  <c r="AU13"/>
  <c r="AV13"/>
  <c r="AW13"/>
  <c r="AX13"/>
  <c r="AZ13"/>
  <c r="BC13"/>
  <c r="BV13"/>
  <c r="BW13"/>
  <c r="BY13"/>
  <c r="CC13"/>
  <c r="CD13"/>
  <c r="CE13"/>
  <c r="CF13"/>
  <c r="CG13"/>
  <c r="CI13"/>
  <c r="CJ13"/>
  <c r="CK13"/>
  <c r="CL13"/>
  <c r="CM13"/>
  <c r="CN13"/>
  <c r="CT13"/>
  <c r="CU13"/>
  <c r="CX13"/>
  <c r="CV13"/>
  <c r="CY13"/>
  <c r="DB13"/>
  <c r="CZ13"/>
  <c r="DA13"/>
  <c r="DD13"/>
  <c r="DE13"/>
  <c r="DE15"/>
  <c r="DF13"/>
  <c r="DF15"/>
  <c r="DH15"/>
  <c r="DH13"/>
  <c r="DM13"/>
  <c r="DX13"/>
  <c r="DY13"/>
  <c r="EB13"/>
  <c r="DZ13"/>
  <c r="EC13"/>
  <c r="ED13"/>
  <c r="EG13"/>
  <c r="EH13"/>
  <c r="EI13"/>
  <c r="EJ13"/>
  <c r="EJ15"/>
  <c r="EK15"/>
  <c r="EL13"/>
  <c r="EM13"/>
  <c r="EN13"/>
  <c r="EO13"/>
  <c r="EQ13"/>
  <c r="EP13"/>
  <c r="ER13"/>
  <c r="ES13"/>
  <c r="ET13"/>
  <c r="EU13"/>
  <c r="EV13"/>
  <c r="EW13"/>
  <c r="EY13"/>
  <c r="EZ13"/>
  <c r="FA13"/>
  <c r="U14"/>
  <c r="V14"/>
  <c r="Z14"/>
  <c r="AA14"/>
  <c r="AJ14"/>
  <c r="AU14"/>
  <c r="AY14"/>
  <c r="AZ14"/>
  <c r="BD14"/>
  <c r="BE14"/>
  <c r="BN14"/>
  <c r="BO14"/>
  <c r="BU14"/>
  <c r="BV14"/>
  <c r="BV15"/>
  <c r="CC14"/>
  <c r="CD14"/>
  <c r="CH14"/>
  <c r="CI14"/>
  <c r="CR14"/>
  <c r="CS14"/>
  <c r="CT14"/>
  <c r="BP14"/>
  <c r="H14"/>
  <c r="BQ14"/>
  <c r="I14"/>
  <c r="DC14"/>
  <c r="DM14"/>
  <c r="DX14"/>
  <c r="DT14"/>
  <c r="DZ14"/>
  <c r="DU14"/>
  <c r="DW14"/>
  <c r="EF14"/>
  <c r="EG14"/>
  <c r="EP14"/>
  <c r="EQ14"/>
  <c r="EU14"/>
  <c r="EV14"/>
  <c r="EZ14"/>
  <c r="FA14"/>
  <c r="FT14"/>
  <c r="T15"/>
  <c r="U15"/>
  <c r="AB15"/>
  <c r="AC15"/>
  <c r="AD15"/>
  <c r="AF15"/>
  <c r="AG15"/>
  <c r="AH15"/>
  <c r="AI15"/>
  <c r="AK15"/>
  <c r="AW15"/>
  <c r="AX15"/>
  <c r="AZ15"/>
  <c r="BC15"/>
  <c r="BN15"/>
  <c r="BO15"/>
  <c r="BZ15"/>
  <c r="CA15"/>
  <c r="CB15"/>
  <c r="CC15"/>
  <c r="CF15"/>
  <c r="CG15"/>
  <c r="CJ15"/>
  <c r="CK15"/>
  <c r="CL15"/>
  <c r="CM15"/>
  <c r="CN15"/>
  <c r="CO15"/>
  <c r="CP15"/>
  <c r="CQ15"/>
  <c r="CS15"/>
  <c r="CR15"/>
  <c r="CT15"/>
  <c r="CU15"/>
  <c r="DA15"/>
  <c r="DC15"/>
  <c r="DI15"/>
  <c r="DJ15"/>
  <c r="DK15"/>
  <c r="DL15"/>
  <c r="DX15"/>
  <c r="EA15"/>
  <c r="DY15"/>
  <c r="EB15"/>
  <c r="DZ15"/>
  <c r="ED15"/>
  <c r="EE15"/>
  <c r="EH15"/>
  <c r="EI15"/>
  <c r="EM15"/>
  <c r="EN15"/>
  <c r="EO15"/>
  <c r="EQ15"/>
  <c r="EP15"/>
  <c r="ER15"/>
  <c r="ES15"/>
  <c r="ET15"/>
  <c r="EU15"/>
  <c r="EW15"/>
  <c r="EX15"/>
  <c r="EY15"/>
  <c r="DU15"/>
  <c r="FH15"/>
  <c r="FI15"/>
  <c r="FQ15"/>
  <c r="FT15"/>
  <c r="FR15"/>
  <c r="FS15"/>
  <c r="DW11"/>
  <c r="DW10"/>
  <c r="DW9"/>
  <c r="H8"/>
  <c r="DT15"/>
  <c r="DW15"/>
  <c r="I11"/>
  <c r="D11"/>
  <c r="G11"/>
  <c r="J11"/>
  <c r="BT11"/>
  <c r="J8"/>
  <c r="E8"/>
  <c r="O13"/>
  <c r="O15"/>
  <c r="H12"/>
  <c r="C12"/>
  <c r="F12"/>
  <c r="I10"/>
  <c r="L10"/>
  <c r="BT10"/>
  <c r="J9"/>
  <c r="L9"/>
  <c r="BT9"/>
  <c r="I9"/>
  <c r="D9"/>
  <c r="I8"/>
  <c r="L8"/>
  <c r="I7"/>
  <c r="D7"/>
  <c r="BT7"/>
  <c r="H7"/>
  <c r="BS7"/>
  <c r="E9"/>
  <c r="EB12"/>
  <c r="EK13"/>
  <c r="DW7"/>
  <c r="EA13"/>
  <c r="EF13"/>
  <c r="EA8"/>
  <c r="EG15"/>
  <c r="FU15"/>
  <c r="FA15"/>
  <c r="EA14"/>
  <c r="EA12"/>
  <c r="EC15"/>
  <c r="EF15"/>
  <c r="EB14"/>
  <c r="EA7"/>
  <c r="CW13"/>
  <c r="DM15"/>
  <c r="CV15"/>
  <c r="CX15"/>
  <c r="CW14"/>
  <c r="DG13"/>
  <c r="DG15"/>
  <c r="DD15"/>
  <c r="CX14"/>
  <c r="CY15"/>
  <c r="DB15"/>
  <c r="BY10"/>
  <c r="BY14"/>
  <c r="BX12"/>
  <c r="J10"/>
  <c r="E10"/>
  <c r="BX10"/>
  <c r="BX9"/>
  <c r="CH13"/>
  <c r="BX8"/>
  <c r="CI15"/>
  <c r="CE15"/>
  <c r="CH15"/>
  <c r="BX14"/>
  <c r="AY13"/>
  <c r="Q12"/>
  <c r="AV15"/>
  <c r="AY15"/>
  <c r="L11"/>
  <c r="AE15"/>
  <c r="E11"/>
  <c r="P10"/>
  <c r="Q9"/>
  <c r="P9"/>
  <c r="P8"/>
  <c r="P7"/>
  <c r="Q7"/>
  <c r="P14"/>
  <c r="Q11"/>
  <c r="G9"/>
  <c r="P11"/>
  <c r="P12"/>
  <c r="Q10"/>
  <c r="Q8"/>
  <c r="Q14"/>
  <c r="M13"/>
  <c r="P13"/>
  <c r="EL15"/>
  <c r="X15"/>
  <c r="AA15"/>
  <c r="W15"/>
  <c r="Z15"/>
  <c r="DV14"/>
  <c r="DV8"/>
  <c r="C8"/>
  <c r="F8"/>
  <c r="DV7"/>
  <c r="V13"/>
  <c r="AJ15"/>
  <c r="V15"/>
  <c r="EZ15"/>
  <c r="BR14"/>
  <c r="J14"/>
  <c r="L14"/>
  <c r="BT14"/>
  <c r="BE15"/>
  <c r="D14"/>
  <c r="EV15"/>
  <c r="BT12"/>
  <c r="BS12"/>
  <c r="J12"/>
  <c r="BS9"/>
  <c r="H9"/>
  <c r="BP13"/>
  <c r="DT13"/>
  <c r="DW12"/>
  <c r="E12"/>
  <c r="K9"/>
  <c r="C9"/>
  <c r="F9"/>
  <c r="C11"/>
  <c r="F11"/>
  <c r="K11"/>
  <c r="K10"/>
  <c r="C10"/>
  <c r="F10"/>
  <c r="E7"/>
  <c r="G7"/>
  <c r="L7"/>
  <c r="J13"/>
  <c r="L12"/>
  <c r="D12"/>
  <c r="G12"/>
  <c r="K14"/>
  <c r="C14"/>
  <c r="G14"/>
  <c r="K7"/>
  <c r="BS11"/>
  <c r="BP15"/>
  <c r="E14"/>
  <c r="Q13"/>
  <c r="I13"/>
  <c r="DS15"/>
  <c r="DV15"/>
  <c r="BS10"/>
  <c r="K8"/>
  <c r="D8"/>
  <c r="G8"/>
  <c r="BQ13"/>
  <c r="D10"/>
  <c r="G10"/>
  <c r="DW8"/>
  <c r="CD15"/>
  <c r="CW15"/>
  <c r="C7"/>
  <c r="M15"/>
  <c r="P15"/>
  <c r="BX13"/>
  <c r="BW15"/>
  <c r="BY15"/>
  <c r="DR15"/>
  <c r="K12"/>
  <c r="BR13"/>
  <c r="BR15"/>
  <c r="BS14"/>
  <c r="DS13"/>
  <c r="DV13"/>
  <c r="H13"/>
  <c r="BT13"/>
  <c r="BQ15"/>
  <c r="BT15"/>
  <c r="K13"/>
  <c r="H15"/>
  <c r="C13"/>
  <c r="J15"/>
  <c r="E15"/>
  <c r="E13"/>
  <c r="BS13"/>
  <c r="BS15"/>
  <c r="F7"/>
  <c r="BX15"/>
  <c r="F14"/>
  <c r="D13"/>
  <c r="I15"/>
  <c r="L13"/>
  <c r="D15"/>
  <c r="G15"/>
  <c r="L15"/>
  <c r="C15"/>
  <c r="F15"/>
  <c r="K15"/>
  <c r="G13"/>
  <c r="F13"/>
</calcChain>
</file>

<file path=xl/sharedStrings.xml><?xml version="1.0" encoding="utf-8"?>
<sst xmlns="http://schemas.openxmlformats.org/spreadsheetml/2006/main" count="71" uniqueCount="63">
  <si>
    <t>СВОДКА  ОБ  ИСПОЛНЕНИИ  КОНСОЛИДИРОВАННЫХ БЮДЖЕТОВ МУНИЦИПАЛЬНЫХ ОБРАЗОВАНИЙ  МАЛОСЕРДОБИНСКОГО РАЙОНА</t>
  </si>
  <si>
    <t>(тыс.руб.)</t>
  </si>
  <si>
    <t>ИТОГО  ДОХОДОВ</t>
  </si>
  <si>
    <t>НАЛОГОВЫЕ И НЕНАЛОГОВЫЕ ДОХОДЫ</t>
  </si>
  <si>
    <t>НАЛОГОВЫЕ ДОХОДЫ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</si>
  <si>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</si>
  <si>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</si>
  <si>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Единый налог на вмененный доход для отдельных видов деятельности</t>
  </si>
  <si>
    <t>Единый сельскохозяйственный налог</t>
  </si>
  <si>
    <t>Налог на имущество физических лиц</t>
  </si>
  <si>
    <t>Земельный налог</t>
  </si>
  <si>
    <t>Задолженность и перерасчеты по 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</si>
  <si>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</si>
  <si>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</si>
  <si>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доходы,получаемые в виде арендной платы за земельные участки, государственная собственность на которые не разграничена</t>
  </si>
  <si>
    <t>доходы от сдачи в аренду имущества, находящегося в оперативном управлении органов госудпрственной власти,органов местного самоуправления</t>
  </si>
  <si>
    <t>другие доходы от использования имущества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</si>
  <si>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</si>
  <si>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</si>
  <si>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</t>
  </si>
  <si>
    <t>другие 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</si>
  <si>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</si>
  <si>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</si>
  <si>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</si>
  <si>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Дотации бюджетам муниципальных образований</t>
  </si>
  <si>
    <t>дотации на выравнивание бюджетной обеспеченности                                                      из областного бюджета</t>
  </si>
  <si>
    <t>дотации на выравнивание бюджетной обеспеченности                                                      из районного бюджета</t>
  </si>
  <si>
    <t>Дотации на поддержку мер по обеспечению сбалансированности</t>
  </si>
  <si>
    <t>Субсидии бюджетам муниципальных районов(межбюджетные субсидии)</t>
  </si>
  <si>
    <t>Субвенции бюджетам муниципальных образований</t>
  </si>
  <si>
    <t>Иные межбюджетные трансферты</t>
  </si>
  <si>
    <t xml:space="preserve">Возврат остатков субсидий, субвенций  и иных межбюджетных трансфертов, имеющих целевое назначение, прошлых лет из бюджетов муниципальных районов  </t>
  </si>
  <si>
    <t>Исполнено с начала года</t>
  </si>
  <si>
    <t>%                    к году</t>
  </si>
  <si>
    <t>Дружаевский</t>
  </si>
  <si>
    <t>Ключевский</t>
  </si>
  <si>
    <t>Липовский</t>
  </si>
  <si>
    <t>Майский</t>
  </si>
  <si>
    <t>Малосеpдобинский</t>
  </si>
  <si>
    <t>Старославкинский</t>
  </si>
  <si>
    <t>Итого по поселениям</t>
  </si>
  <si>
    <t xml:space="preserve"> районный бюджет   </t>
  </si>
  <si>
    <t>Консолидированный бюджет района</t>
  </si>
  <si>
    <t xml:space="preserve">Доходы от возврата остатков субвенций прошлых лет </t>
  </si>
  <si>
    <t>Государственная пошлина по делам, рассмаириваемым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</si>
  <si>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</si>
  <si>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 </t>
  </si>
  <si>
    <t>Налог,взимаемый в связи с применением патентной системы налогооблажения</t>
  </si>
  <si>
    <t>План на 2017 год</t>
  </si>
  <si>
    <t>% к году</t>
  </si>
  <si>
    <t>Возврат остатков субсидий, субвенций и иных межбюджетных трансфертов,имеющих целевое значение, прошлых лет</t>
  </si>
  <si>
    <t>План 2017 год</t>
  </si>
  <si>
    <t>План янв-июль</t>
  </si>
  <si>
    <t>% к янв-сентяб</t>
  </si>
  <si>
    <t xml:space="preserve"> </t>
  </si>
  <si>
    <t>План  янв-ноябрь</t>
  </si>
  <si>
    <t>%                  к янв-ноябрю</t>
  </si>
  <si>
    <t>по состоянию на 01.12.2017 год</t>
  </si>
  <si>
    <t>% к янв-ноябрю</t>
  </si>
  <si>
    <t>План янв-нояб</t>
  </si>
  <si>
    <t>Прочие безвозмездные поступления</t>
  </si>
  <si>
    <t>% к янв.ноябрю</t>
  </si>
  <si>
    <t>Исполнено с нач.года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</si>
</sst>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Constantia"/>
      <family val="1"/>
      <charset val="204"/>
    </font>
    <font>
      <b/>
      <sz val="14"/>
      <color indexed="8"/>
      <name val="Constantia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1" applyNumberFormat="1" applyFont="1"/>
    <xf numFmtId="0" fontId="0" fillId="0" borderId="0" xfId="1" applyFont="1"/>
    <xf numFmtId="0" fontId="0" fillId="0" borderId="0" xfId="1" applyFont="1" applyAlignment="1">
      <alignment horizontal="right"/>
    </xf>
    <xf numFmtId="0" fontId="0" fillId="0" borderId="0" xfId="1" applyFont="1" applyBorder="1"/>
    <xf numFmtId="0" fontId="4" fillId="0" borderId="0" xfId="1" applyFont="1"/>
    <xf numFmtId="0" fontId="0" fillId="0" borderId="0" xfId="1" applyFont="1" applyBorder="1" applyAlignment="1">
      <alignment horizontal="right"/>
    </xf>
    <xf numFmtId="0" fontId="5" fillId="0" borderId="0" xfId="1" applyNumberFormat="1" applyFont="1" applyFill="1" applyBorder="1"/>
    <xf numFmtId="0" fontId="0" fillId="0" borderId="1" xfId="1" applyNumberFormat="1" applyFont="1" applyBorder="1"/>
    <xf numFmtId="0" fontId="0" fillId="0" borderId="2" xfId="1" applyNumberFormat="1" applyFont="1" applyBorder="1"/>
    <xf numFmtId="0" fontId="0" fillId="0" borderId="3" xfId="1" applyNumberFormat="1" applyFont="1" applyFill="1" applyBorder="1" applyAlignment="1">
      <alignment horizontal="center"/>
    </xf>
    <xf numFmtId="0" fontId="0" fillId="0" borderId="4" xfId="1" applyNumberFormat="1" applyFont="1" applyFill="1" applyBorder="1" applyAlignment="1">
      <alignment horizontal="center"/>
    </xf>
    <xf numFmtId="0" fontId="7" fillId="0" borderId="5" xfId="1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0" fillId="0" borderId="9" xfId="1" applyNumberFormat="1" applyFont="1" applyBorder="1" applyAlignment="1">
      <alignment horizontal="center"/>
    </xf>
    <xf numFmtId="0" fontId="0" fillId="0" borderId="10" xfId="1" applyNumberFormat="1" applyFont="1" applyFill="1" applyBorder="1"/>
    <xf numFmtId="164" fontId="0" fillId="0" borderId="1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3" xfId="1" applyNumberFormat="1" applyFont="1" applyBorder="1" applyAlignment="1">
      <alignment horizontal="center"/>
    </xf>
    <xf numFmtId="0" fontId="0" fillId="0" borderId="11" xfId="1" applyNumberFormat="1" applyFont="1" applyFill="1" applyBorder="1"/>
    <xf numFmtId="164" fontId="8" fillId="0" borderId="11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14" xfId="1" applyNumberFormat="1" applyFont="1" applyBorder="1" applyAlignment="1">
      <alignment horizontal="center"/>
    </xf>
    <xf numFmtId="0" fontId="4" fillId="0" borderId="15" xfId="1" applyNumberFormat="1" applyFont="1" applyFill="1" applyBorder="1"/>
    <xf numFmtId="164" fontId="4" fillId="0" borderId="15" xfId="0" applyNumberFormat="1" applyFont="1" applyBorder="1" applyAlignment="1">
      <alignment horizontal="center" vertical="center"/>
    </xf>
    <xf numFmtId="164" fontId="4" fillId="0" borderId="15" xfId="0" applyNumberFormat="1" applyFont="1" applyFill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17" xfId="1" applyNumberFormat="1" applyFont="1" applyBorder="1" applyAlignment="1">
      <alignment horizontal="center"/>
    </xf>
    <xf numFmtId="0" fontId="10" fillId="0" borderId="4" xfId="1" applyNumberFormat="1" applyFont="1" applyFill="1" applyBorder="1" applyAlignment="1">
      <alignment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9" fillId="0" borderId="14" xfId="1" applyNumberFormat="1" applyFont="1" applyBorder="1"/>
    <xf numFmtId="0" fontId="9" fillId="0" borderId="15" xfId="1" applyNumberFormat="1" applyFont="1" applyBorder="1" applyAlignment="1">
      <alignment wrapText="1"/>
    </xf>
    <xf numFmtId="164" fontId="9" fillId="0" borderId="15" xfId="1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1" applyFont="1" applyBorder="1" applyAlignment="1">
      <alignment horizontal="center"/>
    </xf>
    <xf numFmtId="164" fontId="0" fillId="0" borderId="6" xfId="0" applyNumberForma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164" fontId="10" fillId="0" borderId="21" xfId="0" applyNumberFormat="1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7" fillId="0" borderId="24" xfId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164" fontId="11" fillId="0" borderId="27" xfId="0" applyNumberFormat="1" applyFont="1" applyBorder="1" applyAlignment="1">
      <alignment horizontal="center" vertical="center"/>
    </xf>
    <xf numFmtId="0" fontId="8" fillId="0" borderId="27" xfId="0" applyFont="1" applyBorder="1"/>
    <xf numFmtId="164" fontId="11" fillId="0" borderId="21" xfId="0" applyNumberFormat="1" applyFont="1" applyBorder="1" applyAlignment="1">
      <alignment horizontal="center" vertical="center"/>
    </xf>
    <xf numFmtId="164" fontId="10" fillId="0" borderId="29" xfId="0" applyNumberFormat="1" applyFont="1" applyBorder="1" applyAlignment="1">
      <alignment horizontal="center" vertical="center"/>
    </xf>
    <xf numFmtId="0" fontId="0" fillId="0" borderId="30" xfId="0" applyBorder="1"/>
    <xf numFmtId="164" fontId="10" fillId="0" borderId="31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center" vertical="center"/>
    </xf>
    <xf numFmtId="164" fontId="0" fillId="0" borderId="32" xfId="0" applyNumberFormat="1" applyFont="1" applyBorder="1" applyAlignment="1">
      <alignment horizontal="center" vertical="center"/>
    </xf>
    <xf numFmtId="164" fontId="10" fillId="0" borderId="33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7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 wrapText="1"/>
    </xf>
    <xf numFmtId="0" fontId="6" fillId="0" borderId="34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4" fillId="0" borderId="34" xfId="1" applyNumberFormat="1" applyFont="1" applyBorder="1" applyAlignment="1">
      <alignment horizontal="center" vertical="center" wrapText="1"/>
    </xf>
    <xf numFmtId="0" fontId="4" fillId="0" borderId="35" xfId="1" applyNumberFormat="1" applyFont="1" applyBorder="1" applyAlignment="1">
      <alignment horizontal="center" vertical="center" wrapText="1"/>
    </xf>
    <xf numFmtId="0" fontId="4" fillId="0" borderId="36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ИТОГО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6"/>
  <sheetViews>
    <sheetView tabSelected="1" topLeftCell="EV1" workbookViewId="0">
      <selection activeCell="DS15" sqref="DS15"/>
    </sheetView>
  </sheetViews>
  <sheetFormatPr defaultRowHeight="12.75"/>
  <cols>
    <col min="1" max="1" width="6.1640625" customWidth="1"/>
    <col min="2" max="2" width="20.83203125" customWidth="1"/>
    <col min="3" max="3" width="12.6640625" customWidth="1"/>
    <col min="4" max="5" width="11.5" customWidth="1"/>
    <col min="6" max="6" width="8.5" customWidth="1"/>
    <col min="9" max="9" width="11" customWidth="1"/>
    <col min="10" max="10" width="10.83203125" customWidth="1"/>
    <col min="11" max="11" width="8.5" customWidth="1"/>
    <col min="16" max="16" width="8" customWidth="1"/>
    <col min="17" max="17" width="7.83203125" customWidth="1"/>
    <col min="18" max="18" width="9.1640625" customWidth="1"/>
    <col min="20" max="20" width="10.5" customWidth="1"/>
    <col min="21" max="21" width="6.6640625" customWidth="1"/>
    <col min="22" max="22" width="8.5" customWidth="1"/>
    <col min="23" max="23" width="8.33203125" customWidth="1"/>
    <col min="26" max="26" width="6.33203125" customWidth="1"/>
    <col min="27" max="27" width="8.6640625" customWidth="1"/>
    <col min="30" max="30" width="8.6640625" customWidth="1"/>
    <col min="31" max="31" width="5.6640625" customWidth="1"/>
    <col min="32" max="32" width="6.6640625" customWidth="1"/>
    <col min="33" max="33" width="10.33203125" customWidth="1"/>
    <col min="34" max="34" width="8.6640625" customWidth="1"/>
    <col min="35" max="35" width="9.5" customWidth="1"/>
    <col min="44" max="44" width="8.5" customWidth="1"/>
    <col min="45" max="45" width="7.5" customWidth="1"/>
    <col min="49" max="49" width="9.5" customWidth="1"/>
    <col min="50" max="50" width="10.6640625" customWidth="1"/>
    <col min="51" max="53" width="8.5" customWidth="1"/>
    <col min="54" max="54" width="8" customWidth="1"/>
    <col min="55" max="55" width="7.6640625" customWidth="1"/>
    <col min="56" max="56" width="8.1640625" customWidth="1"/>
    <col min="57" max="59" width="8" customWidth="1"/>
    <col min="60" max="60" width="8.83203125" customWidth="1"/>
    <col min="61" max="62" width="8" customWidth="1"/>
    <col min="63" max="63" width="7.6640625" customWidth="1"/>
    <col min="64" max="64" width="10.1640625" customWidth="1"/>
    <col min="65" max="65" width="8.1640625" customWidth="1"/>
    <col min="66" max="67" width="8.33203125" customWidth="1"/>
    <col min="68" max="69" width="9" customWidth="1"/>
    <col min="71" max="71" width="7.6640625" customWidth="1"/>
    <col min="73" max="73" width="10" customWidth="1"/>
    <col min="74" max="74" width="8.5" customWidth="1"/>
    <col min="75" max="75" width="9.83203125" customWidth="1"/>
    <col min="76" max="76" width="8.1640625" customWidth="1"/>
    <col min="77" max="77" width="9.6640625" customWidth="1"/>
    <col min="78" max="78" width="9" customWidth="1"/>
    <col min="79" max="79" width="10.1640625" customWidth="1"/>
    <col min="80" max="80" width="9.33203125" customWidth="1"/>
    <col min="81" max="81" width="8.83203125" customWidth="1"/>
    <col min="82" max="82" width="8.33203125" customWidth="1"/>
    <col min="83" max="83" width="7.83203125" customWidth="1"/>
    <col min="84" max="84" width="7.33203125" customWidth="1"/>
    <col min="85" max="85" width="8" customWidth="1"/>
    <col min="86" max="86" width="7" customWidth="1"/>
    <col min="87" max="87" width="9.6640625" customWidth="1"/>
    <col min="88" max="92" width="8.33203125" customWidth="1"/>
    <col min="96" max="96" width="8" customWidth="1"/>
    <col min="97" max="97" width="7.5" customWidth="1"/>
    <col min="98" max="98" width="11.83203125" customWidth="1"/>
    <col min="99" max="99" width="11.33203125" customWidth="1"/>
    <col min="100" max="100" width="9.83203125" customWidth="1"/>
    <col min="101" max="101" width="7.83203125" customWidth="1"/>
    <col min="102" max="102" width="10.1640625" customWidth="1"/>
    <col min="103" max="106" width="8.33203125" customWidth="1"/>
    <col min="107" max="108" width="9.5" customWidth="1"/>
    <col min="109" max="109" width="8.83203125" customWidth="1"/>
    <col min="110" max="110" width="8.33203125" customWidth="1"/>
    <col min="111" max="111" width="7.33203125" customWidth="1"/>
    <col min="112" max="112" width="7.6640625" customWidth="1"/>
    <col min="113" max="113" width="8.5" customWidth="1"/>
    <col min="114" max="114" width="8.6640625" customWidth="1"/>
    <col min="115" max="115" width="8.83203125" customWidth="1"/>
    <col min="116" max="116" width="8.33203125" customWidth="1"/>
    <col min="117" max="117" width="8.83203125" customWidth="1"/>
    <col min="118" max="118" width="9.1640625" customWidth="1"/>
    <col min="119" max="119" width="11" customWidth="1"/>
    <col min="120" max="120" width="9.1640625" customWidth="1"/>
    <col min="121" max="121" width="7.83203125" customWidth="1"/>
    <col min="122" max="122" width="7.1640625" customWidth="1"/>
    <col min="123" max="123" width="13.5" customWidth="1"/>
    <col min="124" max="124" width="13.83203125" customWidth="1"/>
    <col min="125" max="125" width="13.1640625" customWidth="1"/>
    <col min="126" max="126" width="10.83203125" customWidth="1"/>
    <col min="127" max="127" width="11.1640625" customWidth="1"/>
    <col min="128" max="128" width="13.6640625" customWidth="1"/>
    <col min="129" max="129" width="11.33203125" customWidth="1"/>
    <col min="130" max="130" width="12" customWidth="1"/>
    <col min="131" max="131" width="11.6640625" customWidth="1"/>
    <col min="132" max="132" width="13.6640625" customWidth="1"/>
    <col min="133" max="133" width="11.5" customWidth="1"/>
    <col min="134" max="134" width="11.6640625" customWidth="1"/>
    <col min="135" max="135" width="12.83203125" customWidth="1"/>
    <col min="136" max="136" width="10.1640625" customWidth="1"/>
    <col min="138" max="138" width="14.6640625" customWidth="1"/>
    <col min="139" max="140" width="10.6640625" customWidth="1"/>
    <col min="141" max="141" width="10.1640625" customWidth="1"/>
    <col min="142" max="142" width="12" customWidth="1"/>
    <col min="143" max="143" width="12.5" customWidth="1"/>
    <col min="144" max="144" width="11.6640625" customWidth="1"/>
    <col min="145" max="145" width="12.1640625" customWidth="1"/>
    <col min="146" max="146" width="9.83203125" customWidth="1"/>
    <col min="147" max="147" width="11.5" customWidth="1"/>
    <col min="148" max="148" width="9.5" customWidth="1"/>
    <col min="149" max="149" width="11.1640625" customWidth="1"/>
    <col min="150" max="150" width="9.6640625" customWidth="1"/>
    <col min="151" max="151" width="9.1640625" customWidth="1"/>
    <col min="152" max="152" width="8.33203125" customWidth="1"/>
    <col min="153" max="153" width="11.33203125" customWidth="1"/>
    <col min="154" max="154" width="10.83203125" customWidth="1"/>
    <col min="155" max="156" width="10.5" customWidth="1"/>
    <col min="157" max="159" width="8.5" customWidth="1"/>
    <col min="160" max="160" width="7.1640625" customWidth="1"/>
    <col min="161" max="161" width="6.33203125" customWidth="1"/>
    <col min="162" max="162" width="6.6640625" customWidth="1"/>
    <col min="163" max="163" width="9.6640625" customWidth="1"/>
    <col min="164" max="164" width="8.6640625" customWidth="1"/>
    <col min="165" max="165" width="9.6640625" customWidth="1"/>
    <col min="166" max="166" width="7.1640625" customWidth="1"/>
    <col min="167" max="167" width="7.33203125" customWidth="1"/>
    <col min="168" max="168" width="0.5" hidden="1" customWidth="1"/>
    <col min="169" max="169" width="8.83203125" hidden="1" customWidth="1"/>
    <col min="170" max="170" width="7.6640625" hidden="1" customWidth="1"/>
    <col min="171" max="171" width="6.1640625" hidden="1" customWidth="1"/>
    <col min="172" max="172" width="7.1640625" hidden="1" customWidth="1"/>
    <col min="173" max="173" width="0.1640625" hidden="1" customWidth="1"/>
    <col min="174" max="177" width="9.33203125" hidden="1" customWidth="1"/>
    <col min="178" max="178" width="7.83203125" customWidth="1"/>
    <col min="179" max="179" width="8.1640625" customWidth="1"/>
    <col min="180" max="180" width="8" customWidth="1"/>
    <col min="181" max="181" width="7.1640625" customWidth="1"/>
    <col min="182" max="182" width="7.83203125" customWidth="1"/>
  </cols>
  <sheetData>
    <row r="1" spans="1:256" s="2" customFormat="1">
      <c r="A1" s="1"/>
      <c r="B1" s="1"/>
      <c r="C1" s="1"/>
      <c r="D1" s="1"/>
      <c r="AJ1" s="3"/>
      <c r="AK1" s="3"/>
      <c r="AL1" s="3"/>
      <c r="AM1" s="3"/>
      <c r="AN1" s="3"/>
      <c r="AO1" s="3"/>
      <c r="AP1" s="3"/>
      <c r="AU1" s="3"/>
      <c r="AZ1" s="3"/>
      <c r="BN1" s="3"/>
      <c r="BO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R1" s="3"/>
      <c r="CS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"/>
      <c r="AK2" s="3"/>
      <c r="AL2" s="3"/>
      <c r="AM2" s="3"/>
      <c r="AN2" s="3"/>
      <c r="AO2" s="3"/>
      <c r="AP2" s="3"/>
      <c r="AQ2" s="2"/>
      <c r="AR2" s="2"/>
      <c r="AS2" s="2"/>
      <c r="AT2" s="2"/>
      <c r="AU2" s="3"/>
      <c r="AV2" s="2"/>
      <c r="AW2" s="2"/>
      <c r="AX2" s="2"/>
      <c r="AY2" s="2"/>
      <c r="AZ2" s="3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3"/>
      <c r="BO2" s="3"/>
      <c r="BP2" s="2"/>
      <c r="BQ2" s="2"/>
      <c r="BR2" s="2"/>
      <c r="BS2" s="4"/>
      <c r="BT2" s="4"/>
      <c r="BU2" s="2"/>
      <c r="BV2" s="2"/>
      <c r="BW2" s="2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2"/>
      <c r="CP2" s="2"/>
      <c r="CQ2" s="2"/>
      <c r="CR2" s="3"/>
      <c r="CS2" s="3"/>
      <c r="CT2" s="2"/>
      <c r="CU2" s="2"/>
      <c r="CV2" s="2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</row>
    <row r="3" spans="1:256" ht="18.75">
      <c r="A3" s="1"/>
      <c r="B3" s="1"/>
      <c r="C3" s="116" t="s">
        <v>57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2"/>
      <c r="O3" s="2"/>
      <c r="P3" s="2" t="s">
        <v>1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  <c r="AK3" s="3"/>
      <c r="AL3" s="3"/>
      <c r="AM3" s="3"/>
      <c r="AN3" s="3"/>
      <c r="AO3" s="3"/>
      <c r="AP3" s="3"/>
      <c r="AQ3" s="2"/>
      <c r="AR3" s="2"/>
      <c r="AS3" s="2"/>
      <c r="AT3" s="2"/>
      <c r="AU3" s="3"/>
      <c r="AV3" s="2"/>
      <c r="AW3" s="2"/>
      <c r="AX3" s="2"/>
      <c r="AY3" s="2"/>
      <c r="AZ3" s="3"/>
      <c r="BA3" s="4"/>
      <c r="BB3" s="4"/>
      <c r="BC3" s="66"/>
      <c r="BD3" s="2"/>
      <c r="BE3" s="2"/>
      <c r="BF3" s="2"/>
      <c r="BG3" s="2"/>
      <c r="BH3" s="2"/>
      <c r="BI3" s="2"/>
      <c r="BJ3" s="2"/>
      <c r="BK3" s="2"/>
      <c r="BL3" s="2"/>
      <c r="BM3" s="2"/>
      <c r="BN3" s="3"/>
      <c r="BO3" s="3"/>
      <c r="BP3" s="2"/>
      <c r="BQ3" s="2"/>
      <c r="BR3" s="2"/>
      <c r="BS3" s="4"/>
      <c r="BT3" s="2"/>
      <c r="BU3" s="5"/>
      <c r="BV3" s="2"/>
      <c r="BW3" s="2"/>
      <c r="BX3" s="3"/>
      <c r="BY3" s="3"/>
      <c r="BZ3" s="3"/>
      <c r="CA3" s="3"/>
      <c r="CB3" s="6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2"/>
      <c r="CP3" s="2"/>
      <c r="CQ3" s="2"/>
      <c r="CR3" s="3"/>
      <c r="CS3" s="3"/>
      <c r="CT3" s="2"/>
      <c r="CU3" s="2"/>
      <c r="CV3" s="2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</row>
    <row r="4" spans="1:256" s="2" customFormat="1" ht="13.5" thickBot="1">
      <c r="A4" s="1"/>
      <c r="B4" s="1"/>
      <c r="C4" s="7"/>
      <c r="D4" s="7"/>
      <c r="AJ4" s="3"/>
      <c r="AK4" s="3"/>
      <c r="AL4" s="3"/>
      <c r="AM4" s="3"/>
      <c r="AN4" s="3"/>
      <c r="AO4" s="3"/>
      <c r="AP4" s="3"/>
      <c r="AU4" s="3"/>
      <c r="AZ4" s="3"/>
      <c r="BN4" s="3"/>
      <c r="BO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R4" s="3"/>
      <c r="CS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95.25" customHeight="1" thickBot="1">
      <c r="A5" s="8"/>
      <c r="B5" s="9"/>
      <c r="C5" s="123" t="s">
        <v>2</v>
      </c>
      <c r="D5" s="124"/>
      <c r="E5" s="124"/>
      <c r="F5" s="124"/>
      <c r="G5" s="125"/>
      <c r="H5" s="109" t="s">
        <v>3</v>
      </c>
      <c r="I5" s="110"/>
      <c r="J5" s="110"/>
      <c r="K5" s="110"/>
      <c r="L5" s="111"/>
      <c r="M5" s="109" t="s">
        <v>4</v>
      </c>
      <c r="N5" s="110"/>
      <c r="O5" s="110"/>
      <c r="P5" s="110"/>
      <c r="Q5" s="111"/>
      <c r="R5" s="98" t="s">
        <v>5</v>
      </c>
      <c r="S5" s="99"/>
      <c r="T5" s="99"/>
      <c r="U5" s="99"/>
      <c r="V5" s="100"/>
      <c r="W5" s="98" t="s">
        <v>6</v>
      </c>
      <c r="X5" s="99"/>
      <c r="Y5" s="99"/>
      <c r="Z5" s="99"/>
      <c r="AA5" s="100"/>
      <c r="AB5" s="98" t="s">
        <v>7</v>
      </c>
      <c r="AC5" s="99"/>
      <c r="AD5" s="99"/>
      <c r="AE5" s="99"/>
      <c r="AF5" s="100"/>
      <c r="AG5" s="98" t="s">
        <v>8</v>
      </c>
      <c r="AH5" s="99"/>
      <c r="AI5" s="99"/>
      <c r="AJ5" s="99"/>
      <c r="AK5" s="100"/>
      <c r="AL5" s="98" t="s">
        <v>47</v>
      </c>
      <c r="AM5" s="99"/>
      <c r="AN5" s="99"/>
      <c r="AO5" s="99"/>
      <c r="AP5" s="100"/>
      <c r="AQ5" s="120" t="s">
        <v>9</v>
      </c>
      <c r="AR5" s="121"/>
      <c r="AS5" s="121"/>
      <c r="AT5" s="121"/>
      <c r="AU5" s="122"/>
      <c r="AV5" s="98" t="s">
        <v>10</v>
      </c>
      <c r="AW5" s="99"/>
      <c r="AX5" s="99"/>
      <c r="AY5" s="99"/>
      <c r="AZ5" s="99"/>
      <c r="BA5" s="112" t="s">
        <v>44</v>
      </c>
      <c r="BB5" s="113"/>
      <c r="BC5" s="113"/>
      <c r="BD5" s="113"/>
      <c r="BE5" s="114"/>
      <c r="BF5" s="112" t="s">
        <v>45</v>
      </c>
      <c r="BG5" s="113"/>
      <c r="BH5" s="113"/>
      <c r="BI5" s="113"/>
      <c r="BJ5" s="114"/>
      <c r="BK5" s="121" t="s">
        <v>11</v>
      </c>
      <c r="BL5" s="121"/>
      <c r="BM5" s="121"/>
      <c r="BN5" s="121"/>
      <c r="BO5" s="122"/>
      <c r="BP5" s="109" t="s">
        <v>12</v>
      </c>
      <c r="BQ5" s="110"/>
      <c r="BR5" s="110"/>
      <c r="BS5" s="110"/>
      <c r="BT5" s="111"/>
      <c r="BU5" s="120" t="s">
        <v>13</v>
      </c>
      <c r="BV5" s="121"/>
      <c r="BW5" s="121"/>
      <c r="BX5" s="121"/>
      <c r="BY5" s="122"/>
      <c r="BZ5" s="117" t="s">
        <v>14</v>
      </c>
      <c r="CA5" s="118"/>
      <c r="CB5" s="118"/>
      <c r="CC5" s="118"/>
      <c r="CD5" s="119"/>
      <c r="CE5" s="117" t="s">
        <v>15</v>
      </c>
      <c r="CF5" s="118"/>
      <c r="CG5" s="118"/>
      <c r="CH5" s="118"/>
      <c r="CI5" s="119"/>
      <c r="CJ5" s="117" t="s">
        <v>16</v>
      </c>
      <c r="CK5" s="118"/>
      <c r="CL5" s="118"/>
      <c r="CM5" s="118"/>
      <c r="CN5" s="119"/>
      <c r="CO5" s="98" t="s">
        <v>17</v>
      </c>
      <c r="CP5" s="99"/>
      <c r="CQ5" s="99"/>
      <c r="CR5" s="99"/>
      <c r="CS5" s="100"/>
      <c r="CT5" s="98" t="s">
        <v>18</v>
      </c>
      <c r="CU5" s="99"/>
      <c r="CV5" s="99"/>
      <c r="CW5" s="99"/>
      <c r="CX5" s="100"/>
      <c r="CY5" s="98" t="s">
        <v>19</v>
      </c>
      <c r="CZ5" s="99"/>
      <c r="DA5" s="99"/>
      <c r="DB5" s="99"/>
      <c r="DC5" s="100"/>
      <c r="DD5" s="98" t="s">
        <v>20</v>
      </c>
      <c r="DE5" s="99"/>
      <c r="DF5" s="99"/>
      <c r="DG5" s="99"/>
      <c r="DH5" s="100"/>
      <c r="DI5" s="98" t="s">
        <v>21</v>
      </c>
      <c r="DJ5" s="99"/>
      <c r="DK5" s="99"/>
      <c r="DL5" s="99"/>
      <c r="DM5" s="100"/>
      <c r="DN5" s="106" t="s">
        <v>22</v>
      </c>
      <c r="DO5" s="107"/>
      <c r="DP5" s="107"/>
      <c r="DQ5" s="107"/>
      <c r="DR5" s="108"/>
      <c r="DS5" s="109" t="s">
        <v>23</v>
      </c>
      <c r="DT5" s="110"/>
      <c r="DU5" s="110"/>
      <c r="DV5" s="110"/>
      <c r="DW5" s="111"/>
      <c r="DX5" s="98" t="s">
        <v>24</v>
      </c>
      <c r="DY5" s="99"/>
      <c r="DZ5" s="99"/>
      <c r="EA5" s="99"/>
      <c r="EB5" s="100"/>
      <c r="EC5" s="98" t="s">
        <v>25</v>
      </c>
      <c r="ED5" s="99"/>
      <c r="EE5" s="99"/>
      <c r="EF5" s="99"/>
      <c r="EG5" s="100"/>
      <c r="EH5" s="98" t="s">
        <v>26</v>
      </c>
      <c r="EI5" s="99"/>
      <c r="EJ5" s="99"/>
      <c r="EK5" s="99"/>
      <c r="EL5" s="100"/>
      <c r="EM5" s="98" t="s">
        <v>27</v>
      </c>
      <c r="EN5" s="99"/>
      <c r="EO5" s="99"/>
      <c r="EP5" s="99"/>
      <c r="EQ5" s="100"/>
      <c r="ER5" s="98" t="s">
        <v>28</v>
      </c>
      <c r="ES5" s="99"/>
      <c r="ET5" s="99"/>
      <c r="EU5" s="99"/>
      <c r="EV5" s="100"/>
      <c r="EW5" s="98" t="s">
        <v>29</v>
      </c>
      <c r="EX5" s="99"/>
      <c r="EY5" s="99"/>
      <c r="EZ5" s="99"/>
      <c r="FA5" s="100"/>
      <c r="FB5" s="98" t="s">
        <v>60</v>
      </c>
      <c r="FC5" s="99"/>
      <c r="FD5" s="99"/>
      <c r="FE5" s="99"/>
      <c r="FF5" s="100"/>
      <c r="FG5" s="98" t="s">
        <v>30</v>
      </c>
      <c r="FH5" s="99"/>
      <c r="FI5" s="99"/>
      <c r="FJ5" s="99"/>
      <c r="FK5" s="100"/>
      <c r="FL5" s="98" t="s">
        <v>43</v>
      </c>
      <c r="FM5" s="99"/>
      <c r="FN5" s="99"/>
      <c r="FO5" s="99"/>
      <c r="FP5" s="100"/>
      <c r="FQ5" s="104" t="s">
        <v>31</v>
      </c>
      <c r="FR5" s="105"/>
      <c r="FS5" s="105"/>
      <c r="FT5" s="105"/>
      <c r="FU5" s="105"/>
      <c r="FV5" s="101" t="s">
        <v>50</v>
      </c>
      <c r="FW5" s="102"/>
      <c r="FX5" s="102"/>
      <c r="FY5" s="102"/>
      <c r="FZ5" s="103"/>
    </row>
    <row r="6" spans="1:256" ht="42.75" customHeight="1" thickBot="1">
      <c r="A6" s="10"/>
      <c r="B6" s="11"/>
      <c r="C6" s="12" t="s">
        <v>48</v>
      </c>
      <c r="D6" s="12" t="s">
        <v>55</v>
      </c>
      <c r="E6" s="13" t="s">
        <v>32</v>
      </c>
      <c r="F6" s="13" t="s">
        <v>33</v>
      </c>
      <c r="G6" s="13" t="s">
        <v>56</v>
      </c>
      <c r="H6" s="13" t="str">
        <f>$C$6</f>
        <v>План на 2017 год</v>
      </c>
      <c r="I6" s="14" t="str">
        <f>$D$6</f>
        <v>План  янв-ноябрь</v>
      </c>
      <c r="J6" s="13" t="str">
        <f>$E$6</f>
        <v>Исполнено с начала года</v>
      </c>
      <c r="K6" s="13" t="str">
        <f>$F$6</f>
        <v>%                    к году</v>
      </c>
      <c r="L6" s="13" t="str">
        <f>$G$6</f>
        <v>%                  к янв-ноябрю</v>
      </c>
      <c r="M6" s="14" t="str">
        <f>$C$6</f>
        <v>План на 2017 год</v>
      </c>
      <c r="N6" s="14" t="str">
        <f>$D$6</f>
        <v>План  янв-ноябрь</v>
      </c>
      <c r="O6" s="14" t="str">
        <f>$E$6</f>
        <v>Исполнено с начала года</v>
      </c>
      <c r="P6" s="14" t="str">
        <f>$F$6</f>
        <v>%                    к году</v>
      </c>
      <c r="Q6" s="13" t="str">
        <f>$G$6</f>
        <v>%                  к янв-ноябрю</v>
      </c>
      <c r="R6" s="13" t="str">
        <f>$C$6</f>
        <v>План на 2017 год</v>
      </c>
      <c r="S6" s="13" t="str">
        <f>$D$6</f>
        <v>План  янв-ноябрь</v>
      </c>
      <c r="T6" s="13" t="str">
        <f>$E$6</f>
        <v>Исполнено с начала года</v>
      </c>
      <c r="U6" s="13" t="str">
        <f>$F$6</f>
        <v>%                    к году</v>
      </c>
      <c r="V6" s="13" t="str">
        <f>$G$6</f>
        <v>%                  к янв-ноябрю</v>
      </c>
      <c r="W6" s="13" t="str">
        <f>$C$6</f>
        <v>План на 2017 год</v>
      </c>
      <c r="X6" s="13" t="str">
        <f>$D$6</f>
        <v>План  янв-ноябрь</v>
      </c>
      <c r="Y6" s="13" t="str">
        <f>$E$6</f>
        <v>Исполнено с начала года</v>
      </c>
      <c r="Z6" s="13" t="str">
        <f>$F$6</f>
        <v>%                    к году</v>
      </c>
      <c r="AA6" s="13" t="str">
        <f>$G$6</f>
        <v>%                  к янв-ноябрю</v>
      </c>
      <c r="AB6" s="13" t="str">
        <f>$C$6</f>
        <v>План на 2017 год</v>
      </c>
      <c r="AC6" s="13" t="str">
        <f>$D$6</f>
        <v>План  янв-ноябрь</v>
      </c>
      <c r="AD6" s="13" t="str">
        <f>$E$6</f>
        <v>Исполнено с начала года</v>
      </c>
      <c r="AE6" s="13" t="str">
        <f>$F$6</f>
        <v>%                    к году</v>
      </c>
      <c r="AF6" s="13" t="str">
        <f>$G$6</f>
        <v>%                  к янв-ноябрю</v>
      </c>
      <c r="AG6" s="13" t="str">
        <f>$C$6</f>
        <v>План на 2017 год</v>
      </c>
      <c r="AH6" s="13" t="str">
        <f>$D$6</f>
        <v>План  янв-ноябрь</v>
      </c>
      <c r="AI6" s="13" t="str">
        <f>$E$6</f>
        <v>Исполнено с начала года</v>
      </c>
      <c r="AJ6" s="13" t="str">
        <f>$F$6</f>
        <v>%                    к году</v>
      </c>
      <c r="AK6" s="13" t="str">
        <f>$G$6</f>
        <v>%                  к янв-ноябрю</v>
      </c>
      <c r="AL6" s="13" t="s">
        <v>48</v>
      </c>
      <c r="AM6" s="13" t="s">
        <v>52</v>
      </c>
      <c r="AN6" s="13" t="s">
        <v>32</v>
      </c>
      <c r="AO6" s="13" t="s">
        <v>49</v>
      </c>
      <c r="AP6" s="13" t="s">
        <v>53</v>
      </c>
      <c r="AQ6" s="13" t="str">
        <f>$C$6</f>
        <v>План на 2017 год</v>
      </c>
      <c r="AR6" s="13" t="str">
        <f>$D$6</f>
        <v>План  янв-ноябрь</v>
      </c>
      <c r="AS6" s="13" t="str">
        <f>$E$6</f>
        <v>Исполнено с начала года</v>
      </c>
      <c r="AT6" s="13" t="str">
        <f>$F$6</f>
        <v>%                    к году</v>
      </c>
      <c r="AU6" s="13" t="str">
        <f>$G$6</f>
        <v>%                  к янв-ноябрю</v>
      </c>
      <c r="AV6" s="13" t="str">
        <f>$C$6</f>
        <v>План на 2017 год</v>
      </c>
      <c r="AW6" s="13" t="str">
        <f>$D$6</f>
        <v>План  янв-ноябрь</v>
      </c>
      <c r="AX6" s="13" t="str">
        <f>$E$6</f>
        <v>Исполнено с начала года</v>
      </c>
      <c r="AY6" s="13" t="str">
        <f>$F$6</f>
        <v>%                    к году</v>
      </c>
      <c r="AZ6" s="14" t="str">
        <f>$G$6</f>
        <v>%                  к янв-ноябрю</v>
      </c>
      <c r="BA6" s="15" t="str">
        <f>$C$6</f>
        <v>План на 2017 год</v>
      </c>
      <c r="BB6" s="15" t="str">
        <f>$D$6</f>
        <v>План  янв-ноябрь</v>
      </c>
      <c r="BC6" s="15" t="str">
        <f>$E$6</f>
        <v>Исполнено с начала года</v>
      </c>
      <c r="BD6" s="15" t="str">
        <f>$F$6</f>
        <v>%                    к году</v>
      </c>
      <c r="BE6" s="15" t="str">
        <f>$G$6</f>
        <v>%                  к янв-ноябрю</v>
      </c>
      <c r="BF6" s="15" t="str">
        <f>$C$6</f>
        <v>План на 2017 год</v>
      </c>
      <c r="BG6" s="15" t="str">
        <f>$D$6</f>
        <v>План  янв-ноябрь</v>
      </c>
      <c r="BH6" s="15" t="str">
        <f>$E$6</f>
        <v>Исполнено с начала года</v>
      </c>
      <c r="BI6" s="15" t="str">
        <f>$F$6</f>
        <v>%                    к году</v>
      </c>
      <c r="BJ6" s="15" t="str">
        <f>$G$6</f>
        <v>%                  к янв-ноябрю</v>
      </c>
      <c r="BK6" s="13" t="str">
        <f>$C$6</f>
        <v>План на 2017 год</v>
      </c>
      <c r="BL6" s="13" t="str">
        <f>$D$6</f>
        <v>План  янв-ноябрь</v>
      </c>
      <c r="BM6" s="13" t="str">
        <f>$E$6</f>
        <v>Исполнено с начала года</v>
      </c>
      <c r="BN6" s="13" t="str">
        <f>$F$6</f>
        <v>%                    к году</v>
      </c>
      <c r="BO6" s="13" t="str">
        <f>$G$6</f>
        <v>%                  к янв-ноябрю</v>
      </c>
      <c r="BP6" s="13" t="str">
        <f>$C$6</f>
        <v>План на 2017 год</v>
      </c>
      <c r="BQ6" s="13" t="str">
        <f>$D$6</f>
        <v>План  янв-ноябрь</v>
      </c>
      <c r="BR6" s="14" t="str">
        <f>$E$6</f>
        <v>Исполнено с начала года</v>
      </c>
      <c r="BS6" s="13" t="str">
        <f>$F$6</f>
        <v>%                    к году</v>
      </c>
      <c r="BT6" s="13" t="str">
        <f>$G$6</f>
        <v>%                  к янв-ноябрю</v>
      </c>
      <c r="BU6" s="13" t="str">
        <f>$C$6</f>
        <v>План на 2017 год</v>
      </c>
      <c r="BV6" s="13" t="str">
        <f>$D$6</f>
        <v>План  янв-ноябрь</v>
      </c>
      <c r="BW6" s="13" t="str">
        <f>$E$6</f>
        <v>Исполнено с начала года</v>
      </c>
      <c r="BX6" s="13" t="str">
        <f>$F$6</f>
        <v>%                    к году</v>
      </c>
      <c r="BY6" s="13" t="str">
        <f>$G$6</f>
        <v>%                  к янв-ноябрю</v>
      </c>
      <c r="BZ6" s="15" t="str">
        <f>$C$6</f>
        <v>План на 2017 год</v>
      </c>
      <c r="CA6" s="15" t="str">
        <f>$D$6</f>
        <v>План  янв-ноябрь</v>
      </c>
      <c r="CB6" s="15" t="str">
        <f>$E$6</f>
        <v>Исполнено с начала года</v>
      </c>
      <c r="CC6" s="15" t="str">
        <f>$F$6</f>
        <v>%                    к году</v>
      </c>
      <c r="CD6" s="15" t="str">
        <f>$G$6</f>
        <v>%                  к янв-ноябрю</v>
      </c>
      <c r="CE6" s="15" t="str">
        <f>$C$6</f>
        <v>План на 2017 год</v>
      </c>
      <c r="CF6" s="15" t="str">
        <f>$D$6</f>
        <v>План  янв-ноябрь</v>
      </c>
      <c r="CG6" s="15" t="str">
        <f>$E$6</f>
        <v>Исполнено с начала года</v>
      </c>
      <c r="CH6" s="15" t="str">
        <f>$F$6</f>
        <v>%                    к году</v>
      </c>
      <c r="CI6" s="15" t="str">
        <f>$G$6</f>
        <v>%                  к янв-ноябрю</v>
      </c>
      <c r="CJ6" s="15" t="str">
        <f>$C$6</f>
        <v>План на 2017 год</v>
      </c>
      <c r="CK6" s="15" t="str">
        <f>$D$6</f>
        <v>План  янв-ноябрь</v>
      </c>
      <c r="CL6" s="15" t="str">
        <f>$E$6</f>
        <v>Исполнено с начала года</v>
      </c>
      <c r="CM6" s="15" t="str">
        <f>$F$6</f>
        <v>%                    к году</v>
      </c>
      <c r="CN6" s="15" t="str">
        <f>$G$6</f>
        <v>%                  к янв-ноябрю</v>
      </c>
      <c r="CO6" s="13" t="str">
        <f>$C$6</f>
        <v>План на 2017 год</v>
      </c>
      <c r="CP6" s="13" t="str">
        <f>$D$6</f>
        <v>План  янв-ноябрь</v>
      </c>
      <c r="CQ6" s="13" t="str">
        <f>$E$6</f>
        <v>Исполнено с начала года</v>
      </c>
      <c r="CR6" s="13" t="str">
        <f>$F$6</f>
        <v>%                    к году</v>
      </c>
      <c r="CS6" s="13" t="str">
        <f>$G$6</f>
        <v>%                  к янв-ноябрю</v>
      </c>
      <c r="CT6" s="14" t="str">
        <f>$C$6</f>
        <v>План на 2017 год</v>
      </c>
      <c r="CU6" s="13" t="str">
        <f>$D$6</f>
        <v>План  янв-ноябрь</v>
      </c>
      <c r="CV6" s="13" t="str">
        <f>$E$6</f>
        <v>Исполнено с начала года</v>
      </c>
      <c r="CW6" s="13" t="str">
        <f>$F$6</f>
        <v>%                    к году</v>
      </c>
      <c r="CX6" s="13" t="str">
        <f>$G$6</f>
        <v>%                  к янв-ноябрю</v>
      </c>
      <c r="CY6" s="13" t="str">
        <f>$C$6</f>
        <v>План на 2017 год</v>
      </c>
      <c r="CZ6" s="13" t="str">
        <f>$D$6</f>
        <v>План  янв-ноябрь</v>
      </c>
      <c r="DA6" s="13" t="str">
        <f>$E$6</f>
        <v>Исполнено с начала года</v>
      </c>
      <c r="DB6" s="13" t="str">
        <f>$F$6</f>
        <v>%                    к году</v>
      </c>
      <c r="DC6" s="13" t="str">
        <f>$G$6</f>
        <v>%                  к янв-ноябрю</v>
      </c>
      <c r="DD6" s="13" t="str">
        <f>$C$6</f>
        <v>План на 2017 год</v>
      </c>
      <c r="DE6" s="13" t="str">
        <f>$D$6</f>
        <v>План  янв-ноябрь</v>
      </c>
      <c r="DF6" s="13" t="str">
        <f>$E$6</f>
        <v>Исполнено с начала года</v>
      </c>
      <c r="DG6" s="13" t="str">
        <f>$F$6</f>
        <v>%                    к году</v>
      </c>
      <c r="DH6" s="13" t="str">
        <f>$G$6</f>
        <v>%                  к янв-ноябрю</v>
      </c>
      <c r="DI6" s="13" t="str">
        <f>$C$6</f>
        <v>План на 2017 год</v>
      </c>
      <c r="DJ6" s="13" t="str">
        <f>$D$6</f>
        <v>План  янв-ноябрь</v>
      </c>
      <c r="DK6" s="13" t="str">
        <f>$E$6</f>
        <v>Исполнено с начала года</v>
      </c>
      <c r="DL6" s="13" t="str">
        <f>$F$6</f>
        <v>%                    к году</v>
      </c>
      <c r="DM6" s="13" t="str">
        <f>$G$6</f>
        <v>%                  к янв-ноябрю</v>
      </c>
      <c r="DN6" s="13" t="str">
        <f>$C$6</f>
        <v>План на 2017 год</v>
      </c>
      <c r="DO6" s="13" t="str">
        <f>$D$6</f>
        <v>План  янв-ноябрь</v>
      </c>
      <c r="DP6" s="13" t="str">
        <f>$E$6</f>
        <v>Исполнено с начала года</v>
      </c>
      <c r="DQ6" s="13" t="str">
        <f>$F$6</f>
        <v>%                    к году</v>
      </c>
      <c r="DR6" s="13" t="str">
        <f>$G$6</f>
        <v>%                  к янв-ноябрю</v>
      </c>
      <c r="DS6" s="14" t="str">
        <f>$C$6</f>
        <v>План на 2017 год</v>
      </c>
      <c r="DT6" s="13" t="str">
        <f>$D$6</f>
        <v>План  янв-ноябрь</v>
      </c>
      <c r="DU6" s="14" t="str">
        <f>$E$6</f>
        <v>Исполнено с начала года</v>
      </c>
      <c r="DV6" s="13" t="str">
        <f>$F$6</f>
        <v>%                    к году</v>
      </c>
      <c r="DW6" s="13" t="str">
        <f>$G$6</f>
        <v>%                  к янв-ноябрю</v>
      </c>
      <c r="DX6" s="13" t="str">
        <f>$C$6</f>
        <v>План на 2017 год</v>
      </c>
      <c r="DY6" s="13" t="str">
        <f>$D$6</f>
        <v>План  янв-ноябрь</v>
      </c>
      <c r="DZ6" s="13" t="str">
        <f>$E$6</f>
        <v>Исполнено с начала года</v>
      </c>
      <c r="EA6" s="13" t="str">
        <f>$F$6</f>
        <v>%                    к году</v>
      </c>
      <c r="EB6" s="13" t="str">
        <f>$G$6</f>
        <v>%                  к янв-ноябрю</v>
      </c>
      <c r="EC6" s="13" t="str">
        <f>$C$6</f>
        <v>План на 2017 год</v>
      </c>
      <c r="ED6" s="13" t="str">
        <f>$D$6</f>
        <v>План  янв-ноябрь</v>
      </c>
      <c r="EE6" s="13" t="str">
        <f>$E$6</f>
        <v>Исполнено с начала года</v>
      </c>
      <c r="EF6" s="13" t="str">
        <f>$F$6</f>
        <v>%                    к году</v>
      </c>
      <c r="EG6" s="13" t="str">
        <f>$G$6</f>
        <v>%                  к янв-ноябрю</v>
      </c>
      <c r="EH6" s="13" t="str">
        <f>$C$6</f>
        <v>План на 2017 год</v>
      </c>
      <c r="EI6" s="13" t="str">
        <f>$D$6</f>
        <v>План  янв-ноябрь</v>
      </c>
      <c r="EJ6" s="13" t="str">
        <f>$E$6</f>
        <v>Исполнено с начала года</v>
      </c>
      <c r="EK6" s="13" t="str">
        <f>$F$6</f>
        <v>%                    к году</v>
      </c>
      <c r="EL6" s="13" t="str">
        <f>$G$6</f>
        <v>%                  к янв-ноябрю</v>
      </c>
      <c r="EM6" s="13" t="str">
        <f>$C$6</f>
        <v>План на 2017 год</v>
      </c>
      <c r="EN6" s="13" t="str">
        <f>$D$6</f>
        <v>План  янв-ноябрь</v>
      </c>
      <c r="EO6" s="13" t="str">
        <f>$E$6</f>
        <v>Исполнено с начала года</v>
      </c>
      <c r="EP6" s="13" t="str">
        <f>$F$6</f>
        <v>%                    к году</v>
      </c>
      <c r="EQ6" s="13" t="str">
        <f>$G$6</f>
        <v>%                  к янв-ноябрю</v>
      </c>
      <c r="ER6" s="13" t="str">
        <f>$C$6</f>
        <v>План на 2017 год</v>
      </c>
      <c r="ES6" s="13" t="str">
        <f>$D$6</f>
        <v>План  янв-ноябрь</v>
      </c>
      <c r="ET6" s="13" t="str">
        <f>$E$6</f>
        <v>Исполнено с начала года</v>
      </c>
      <c r="EU6" s="13" t="str">
        <f>$F$6</f>
        <v>%                    к году</v>
      </c>
      <c r="EV6" s="13" t="str">
        <f>$G$6</f>
        <v>%                  к янв-ноябрю</v>
      </c>
      <c r="EW6" s="13" t="str">
        <f>$C$6</f>
        <v>План на 2017 год</v>
      </c>
      <c r="EX6" s="13" t="str">
        <f>$D$6</f>
        <v>План  янв-ноябрь</v>
      </c>
      <c r="EY6" s="13" t="str">
        <f>$E$6</f>
        <v>Исполнено с начала года</v>
      </c>
      <c r="EZ6" s="13" t="str">
        <f>$F$6</f>
        <v>%                    к году</v>
      </c>
      <c r="FA6" s="13" t="str">
        <f>$G$6</f>
        <v>%                  к янв-ноябрю</v>
      </c>
      <c r="FB6" s="13" t="s">
        <v>51</v>
      </c>
      <c r="FC6" s="13" t="s">
        <v>59</v>
      </c>
      <c r="FD6" s="13" t="s">
        <v>62</v>
      </c>
      <c r="FE6" s="13" t="s">
        <v>49</v>
      </c>
      <c r="FF6" s="13" t="s">
        <v>61</v>
      </c>
      <c r="FG6" s="13" t="str">
        <f>$C$6</f>
        <v>План на 2017 год</v>
      </c>
      <c r="FH6" s="13" t="str">
        <f>$D$6</f>
        <v>План  янв-ноябрь</v>
      </c>
      <c r="FI6" s="13" t="str">
        <f>$E$6</f>
        <v>Исполнено с начала года</v>
      </c>
      <c r="FJ6" s="13" t="str">
        <f>$F$6</f>
        <v>%                    к году</v>
      </c>
      <c r="FK6" s="13" t="str">
        <f>$G$6</f>
        <v>%                  к янв-ноябрю</v>
      </c>
      <c r="FL6" s="13" t="str">
        <f>$C$6</f>
        <v>План на 2017 год</v>
      </c>
      <c r="FM6" s="13" t="str">
        <f>$D$6</f>
        <v>План  янв-ноябрь</v>
      </c>
      <c r="FN6" s="13" t="str">
        <f>$E$6</f>
        <v>Исполнено с начала года</v>
      </c>
      <c r="FO6" s="13" t="str">
        <f>$F$6</f>
        <v>%                    к году</v>
      </c>
      <c r="FP6" s="16" t="str">
        <f>$G$6</f>
        <v>%                  к янв-ноябрю</v>
      </c>
      <c r="FQ6" s="13" t="str">
        <f>$C$6</f>
        <v>План на 2017 год</v>
      </c>
      <c r="FR6" s="13" t="str">
        <f>$D$6</f>
        <v>План  янв-ноябрь</v>
      </c>
      <c r="FS6" s="13" t="str">
        <f>$E$6</f>
        <v>Исполнено с начала года</v>
      </c>
      <c r="FT6" s="13" t="str">
        <f>$F$6</f>
        <v>%                    к году</v>
      </c>
      <c r="FU6" s="69" t="str">
        <f>$G$6</f>
        <v>%                  к янв-ноябрю</v>
      </c>
      <c r="FV6" s="76" t="s">
        <v>51</v>
      </c>
      <c r="FW6" s="80" t="s">
        <v>59</v>
      </c>
      <c r="FX6" s="80" t="s">
        <v>32</v>
      </c>
      <c r="FY6" s="81" t="s">
        <v>49</v>
      </c>
      <c r="FZ6" s="82" t="s">
        <v>58</v>
      </c>
    </row>
    <row r="7" spans="1:256" ht="15.75" customHeight="1" thickBot="1">
      <c r="A7" s="17">
        <v>1</v>
      </c>
      <c r="B7" s="18" t="s">
        <v>34</v>
      </c>
      <c r="C7" s="19">
        <f t="shared" ref="C7:E13" si="0">SUM(H7+DS7)</f>
        <v>2492.1</v>
      </c>
      <c r="D7" s="19">
        <f>SUM(I7+DT7)</f>
        <v>2371.6000000000004</v>
      </c>
      <c r="E7" s="20">
        <f t="shared" si="0"/>
        <v>2416</v>
      </c>
      <c r="F7" s="21">
        <f t="shared" ref="F7:F15" si="1">IF(C7=0," ",IF(E7/C7*100&gt;200,"cв.100",ROUND(E7/C7*100,2)))</f>
        <v>96.95</v>
      </c>
      <c r="G7" s="21">
        <f t="shared" ref="G7:G15" si="2">IF(D7=0," ",IF(E7/D7*100&gt;200,"cв.100",ROUND(E7/D7*100,2)))</f>
        <v>101.87</v>
      </c>
      <c r="H7" s="22">
        <f t="shared" ref="H7:J12" si="3">SUM(M7+BP7)</f>
        <v>1918.7</v>
      </c>
      <c r="I7" s="23">
        <f t="shared" si="3"/>
        <v>1845.9</v>
      </c>
      <c r="J7" s="23">
        <f t="shared" si="3"/>
        <v>1890.3</v>
      </c>
      <c r="K7" s="21">
        <f t="shared" ref="K7:K15" si="4">IF(H7=0," ",IF(J7/H7*100&gt;200,"cв.100",ROUND(J7/H7*100,2)))</f>
        <v>98.52</v>
      </c>
      <c r="L7" s="24">
        <f t="shared" ref="L7:L12" si="5">IF(I7=0," ",IF(J7/I7*100&gt;200,"cв.100",ROUND(J7/I7*100,2)))</f>
        <v>102.41</v>
      </c>
      <c r="M7" s="21">
        <f t="shared" ref="M7:O12" si="6">SUM(R7+W7+AB7+AG7+AQ7+AV7+BA7+BK7)</f>
        <v>1894.8</v>
      </c>
      <c r="N7" s="21">
        <f t="shared" si="6"/>
        <v>1845.9</v>
      </c>
      <c r="O7" s="21">
        <f t="shared" si="6"/>
        <v>1890.3</v>
      </c>
      <c r="P7" s="21">
        <f t="shared" ref="P7:P15" si="7">IF(M7=0," ",IF(O7/M7*100&gt;200,"cв.100",ROUND(O7/M7*100,2)))</f>
        <v>99.76</v>
      </c>
      <c r="Q7" s="21">
        <f t="shared" ref="Q7:Q15" si="8">IF(N7=0," ",IF(O7/N7*100&gt;200,"cв.100",ROUND(O7/N7*100,2)))</f>
        <v>102.41</v>
      </c>
      <c r="R7" s="22">
        <v>13</v>
      </c>
      <c r="S7" s="19">
        <v>12</v>
      </c>
      <c r="T7" s="19">
        <v>12.3</v>
      </c>
      <c r="U7" s="21">
        <f t="shared" ref="U7:U15" si="9">IF(R7=0," ",IF(T7/R7*100&gt;200,"cв.100",ROUND(T7/R7*100,2)))</f>
        <v>94.62</v>
      </c>
      <c r="V7" s="21">
        <f t="shared" ref="V7:V15" si="10">IF(S7=0," ",IF(T7/S7*100&gt;200,"cв.100",ROUND(T7/S7*100,2)))</f>
        <v>102.5</v>
      </c>
      <c r="W7" s="19">
        <v>326.8</v>
      </c>
      <c r="X7" s="19">
        <v>288.89999999999998</v>
      </c>
      <c r="Y7" s="19">
        <v>290</v>
      </c>
      <c r="Z7" s="21">
        <f t="shared" ref="Z7:Z15" si="11">IF(W7=0," ",IF(Y7/W7*100&gt;200,"cв.100",ROUND(Y7/W7*100,2)))</f>
        <v>88.74</v>
      </c>
      <c r="AA7" s="21">
        <f t="shared" ref="AA7:AA15" si="12">IF(X7=0," ",IF(Y7/X7*100&gt;200,"cв.100",ROUND(Y7/X7*100,2)))</f>
        <v>100.38</v>
      </c>
      <c r="AB7" s="19"/>
      <c r="AC7" s="19"/>
      <c r="AD7" s="19"/>
      <c r="AE7" s="21" t="str">
        <f t="shared" ref="AE7:AE15" si="13">IF(AB7=0," ",IF(AD7/AB7*100&gt;200,"cв.100",ROUND(AD7/AB7*100,2)))</f>
        <v xml:space="preserve"> </v>
      </c>
      <c r="AF7" s="21" t="str">
        <f t="shared" ref="AF7:AF15" si="14">IF(AC7=0," ",IF(AD7/AC7*100&gt;200,"cв.100",ROUND(AD7/AC7*100,2)))</f>
        <v xml:space="preserve"> </v>
      </c>
      <c r="AG7" s="19"/>
      <c r="AH7" s="19"/>
      <c r="AI7" s="19">
        <v>0.6</v>
      </c>
      <c r="AJ7" s="21" t="str">
        <f t="shared" ref="AJ7:AJ15" si="15">IF(AG7=0," ",IF(AI7/AG7*100&gt;200,"cв.100",ROUND(AI7/AG7*100,2)))</f>
        <v xml:space="preserve"> </v>
      </c>
      <c r="AK7" s="21" t="str">
        <f t="shared" ref="AK7:AK15" si="16">IF(AH7=0," ",IF(AI7/AH7*100&gt;200,"cв.100",ROUND(AI7/AH7*100,2)))</f>
        <v xml:space="preserve"> </v>
      </c>
      <c r="AL7" s="21"/>
      <c r="AM7" s="21"/>
      <c r="AN7" s="21"/>
      <c r="AO7" s="21"/>
      <c r="AP7" s="21"/>
      <c r="AQ7" s="19">
        <v>31</v>
      </c>
      <c r="AR7" s="19">
        <v>21</v>
      </c>
      <c r="AS7" s="22">
        <v>21.6</v>
      </c>
      <c r="AT7" s="21">
        <f t="shared" ref="AT7:AT15" si="17">IF(AQ7=0," ",IF(AS7/AQ7*100&gt;200,"cв.100",ROUND(AS7/AQ7*100,2)))</f>
        <v>69.680000000000007</v>
      </c>
      <c r="AU7" s="21">
        <f t="shared" ref="AU7:AU15" si="18">IF(AR7=0," ",IF(AS7/AR7*100&gt;200,"cв.100",ROUND(AS7/AR7*100,2)))</f>
        <v>102.86</v>
      </c>
      <c r="AV7" s="19">
        <v>1524</v>
      </c>
      <c r="AW7" s="19">
        <v>1524</v>
      </c>
      <c r="AX7" s="19">
        <v>1565.8</v>
      </c>
      <c r="AY7" s="21">
        <f t="shared" ref="AY7:AY15" si="19">IF(AV7=0," ",IF(AX7/AV7*100&gt;200,"cв.100",ROUND(AX7/AV7*100,2)))</f>
        <v>102.74</v>
      </c>
      <c r="AZ7" s="21">
        <f t="shared" ref="AZ7:AZ15" si="20">IF(AW7=0," ",IF(AX7/AW7*100&gt;200,"cв.100",ROUND(AX7/AW7*100,2)))</f>
        <v>102.74</v>
      </c>
      <c r="BA7" s="19"/>
      <c r="BB7" s="19"/>
      <c r="BC7" s="19"/>
      <c r="BD7" s="21" t="str">
        <f t="shared" ref="BD7:BD15" si="21">IF(BA7=0," ",IF(BC7/BA7*100&gt;200,"cв.100",ROUND(BC7/BA7*100,2)))</f>
        <v xml:space="preserve"> </v>
      </c>
      <c r="BE7" s="21" t="str">
        <f t="shared" ref="BE7:BE15" si="22">IF(BB7=0," ",IF(BC7/BB7*100&gt;200,"cв.100",ROUND(BC7/BB7*100,2)))</f>
        <v xml:space="preserve"> </v>
      </c>
      <c r="BF7" s="21"/>
      <c r="BG7" s="21"/>
      <c r="BH7" s="21"/>
      <c r="BI7" s="21"/>
      <c r="BJ7" s="21"/>
      <c r="BK7" s="19"/>
      <c r="BL7" s="19"/>
      <c r="BM7" s="19"/>
      <c r="BN7" s="21" t="str">
        <f t="shared" ref="BN7:BN15" si="23">IF(BK7=0," ",IF(BM7/BK7*100&gt;200,"cв.100",ROUND(BM7/BK7*100,2)))</f>
        <v xml:space="preserve"> </v>
      </c>
      <c r="BO7" s="21" t="str">
        <f t="shared" ref="BO7:BO15" si="24">IF(BL7=0," ",IF(BM7/BL7*100&gt;200,"cв.100",ROUND(BM7/BL7*100,2)))</f>
        <v xml:space="preserve"> </v>
      </c>
      <c r="BP7" s="26">
        <f t="shared" ref="BP7:BR12" si="25">SUM(BU7+CO7+CT7+DI7)</f>
        <v>23.9</v>
      </c>
      <c r="BQ7" s="27">
        <f t="shared" si="25"/>
        <v>0</v>
      </c>
      <c r="BR7" s="27">
        <f t="shared" si="25"/>
        <v>0</v>
      </c>
      <c r="BS7" s="24">
        <f t="shared" ref="BS7:BS15" si="26">IF(BP7=0," ",IF(BR7/BP7*100&gt;200,"cв.100",ROUND(BR7/BP7*100,2)))</f>
        <v>0</v>
      </c>
      <c r="BT7" s="24" t="str">
        <f t="shared" ref="BT7:BT15" si="27">IF(BQ7=0," ",IF(BR7/BQ7*100&gt;200,"cв.100",ROUND(BR7/BQ7*100,2)))</f>
        <v xml:space="preserve"> </v>
      </c>
      <c r="BU7" s="20">
        <f t="shared" ref="BU7:BW12" si="28">SUM(BZ7+CE7+CJ7)</f>
        <v>23.9</v>
      </c>
      <c r="BV7" s="67">
        <f t="shared" ref="BV7:BV12" si="29">SUM(CA7+CF7+CK7)</f>
        <v>0</v>
      </c>
      <c r="BW7" s="20">
        <f t="shared" si="28"/>
        <v>0</v>
      </c>
      <c r="BX7" s="21">
        <f t="shared" ref="BX7:BX15" si="30">IF(BU7=0," ",IF(BW7/BU7*100&gt;200,"cв.100",ROUND(BW7/BU7*100,2)))</f>
        <v>0</v>
      </c>
      <c r="BY7" s="21" t="str">
        <f t="shared" ref="BY7:BY15" si="31">IF(BV7=0," ",IF(BW7/BV7*100&gt;200,"cв.100",ROUND(BW7/BV7*100,2)))</f>
        <v xml:space="preserve"> </v>
      </c>
      <c r="BZ7" s="21"/>
      <c r="CA7" s="21"/>
      <c r="CB7" s="21"/>
      <c r="CC7" s="25" t="str">
        <f t="shared" ref="CC7:CC12" si="32">IF(BZ7=0," ",IF(CB7/BZ7*100&gt;200,"cв.100",ROUND(CB7/BZ7*100,2)))</f>
        <v xml:space="preserve"> </v>
      </c>
      <c r="CD7" s="25" t="str">
        <f t="shared" ref="CD7:CD15" si="33">IF(CA7=0," ",IF(CB7/CA7*100&gt;200,"cв.100",ROUND(CB7/CA7*100,2)))</f>
        <v xml:space="preserve"> </v>
      </c>
      <c r="CE7" s="21"/>
      <c r="CF7" s="21"/>
      <c r="CG7" s="21"/>
      <c r="CH7" s="25" t="str">
        <f t="shared" ref="CH7:CH15" si="34">IF(CE7=0," ",IF(CG7/CE7*100&gt;200,"cв.100",ROUND(CG7/CE7*100,2)))</f>
        <v xml:space="preserve"> </v>
      </c>
      <c r="CI7" s="25" t="str">
        <f t="shared" ref="CI7:CI15" si="35">IF(CF7=0," ",IF(CG7/CF7*100&gt;200,"cв.100",ROUND(CG7/CF7*100,2)))</f>
        <v xml:space="preserve"> </v>
      </c>
      <c r="CJ7" s="21">
        <v>23.9</v>
      </c>
      <c r="CK7" s="21"/>
      <c r="CL7" s="21"/>
      <c r="CM7" s="21"/>
      <c r="CN7" s="21"/>
      <c r="CO7" s="19"/>
      <c r="CP7" s="19"/>
      <c r="CQ7" s="19"/>
      <c r="CR7" s="21" t="str">
        <f t="shared" ref="CR7:CR15" si="36">IF(CO7=0," ",IF(CQ7/CO7*100&gt;200,"cв.100",ROUND(CQ7/CO7*100,2)))</f>
        <v xml:space="preserve"> </v>
      </c>
      <c r="CS7" s="21" t="str">
        <f t="shared" ref="CS7:CS15" si="37">IF(CP7=0," ",IF(CQ7/CP7*100&gt;200,"cв.100",ROUND(CQ7/CP7*100,2)))</f>
        <v xml:space="preserve"> </v>
      </c>
      <c r="CT7" s="19">
        <f t="shared" ref="CT7:CV12" si="38">SUM(CY7+DD7)</f>
        <v>0</v>
      </c>
      <c r="CU7" s="28">
        <f t="shared" si="38"/>
        <v>0</v>
      </c>
      <c r="CV7" s="28">
        <f t="shared" si="38"/>
        <v>0</v>
      </c>
      <c r="CW7" s="21" t="str">
        <f t="shared" ref="CW7:CW15" si="39">IF(CT7=0," ",IF(CV7/CT7*100&gt;200,"cв.100",ROUND(CV7/CT7*100,2)))</f>
        <v xml:space="preserve"> </v>
      </c>
      <c r="CX7" s="25" t="str">
        <f t="shared" ref="CX7:CX15" si="40">IF(CU7=0," ",IF(CV7/CU7*100&gt;200,"cв.100",ROUND(CV7/CU7*100,2)))</f>
        <v xml:space="preserve"> </v>
      </c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19"/>
      <c r="DJ7" s="19"/>
      <c r="DK7" s="19"/>
      <c r="DL7" s="21" t="str">
        <f t="shared" ref="DL7:DL15" si="41">IF(DI7=0," ",IF(DK7/DI7*100&gt;200,"cв.100",ROUND(DK7/DI7*100,2)))</f>
        <v xml:space="preserve"> </v>
      </c>
      <c r="DM7" s="21" t="str">
        <f t="shared" ref="DM7:DM15" si="42">IF(DJ7=0," ",IF(DK7/DJ7*100&gt;200,"cв.100",ROUND(DK7/DJ7*100,2)))</f>
        <v xml:space="preserve"> </v>
      </c>
      <c r="DN7" s="21"/>
      <c r="DO7" s="21"/>
      <c r="DP7" s="21"/>
      <c r="DQ7" s="21"/>
      <c r="DR7" s="21"/>
      <c r="DS7" s="28">
        <f>SUM(DX7+EW7+ER7+FG7)</f>
        <v>573.4</v>
      </c>
      <c r="DT7" s="28">
        <f>SUM(DY7+EX7+ES7+FH7)</f>
        <v>525.70000000000005</v>
      </c>
      <c r="DU7" s="28">
        <f>SUM(DZ7+EY7+ET7+FI7)</f>
        <v>525.70000000000005</v>
      </c>
      <c r="DV7" s="22">
        <f t="shared" ref="DV7:DV15" si="43">IF(DS7=0," ",IF(DU7/DS7*100&gt;200,"cв.100",ROUND(DU7/DS7*100,2)))</f>
        <v>91.68</v>
      </c>
      <c r="DW7" s="22">
        <f t="shared" ref="DW7:DW15" si="44">IF(DT7=0," ",IF(DU7/DT7*100&gt;200,"cв.100",ROUND(DU7/DT7*100,2)))</f>
        <v>100</v>
      </c>
      <c r="DX7" s="20">
        <f t="shared" ref="DX7:DX12" si="45">SUM(EC7+EH7+EM7)</f>
        <v>511.2</v>
      </c>
      <c r="DY7" s="28">
        <f t="shared" ref="DY7:DY12" si="46">SUM(ED7+EI7+EN7)</f>
        <v>468.7</v>
      </c>
      <c r="DZ7" s="28">
        <f t="shared" ref="DZ7:DZ12" si="47">SUM(EE7+EJ7+EO7)</f>
        <v>468.7</v>
      </c>
      <c r="EA7" s="22">
        <f t="shared" ref="EA7:EA14" si="48">IF(DX7=0," ",IF(DZ7/DX7*100&gt;200,"cв.100",ROUND(DZ7/DX7*100,2)))</f>
        <v>91.69</v>
      </c>
      <c r="EB7" s="21">
        <f t="shared" ref="EB7:EB15" si="49">IF(DY7=0," ",IF(DZ7/DY7*100&gt;200,"cв.100",ROUND(DZ7/DY7*100,2)))</f>
        <v>100</v>
      </c>
      <c r="EC7" s="21">
        <v>161.19999999999999</v>
      </c>
      <c r="ED7" s="21">
        <v>147.80000000000001</v>
      </c>
      <c r="EE7" s="21">
        <v>147.80000000000001</v>
      </c>
      <c r="EF7" s="23">
        <f t="shared" ref="EF7:EF15" si="50">IF(EC7=0," ",IF(EE7/EC7*100&gt;200,"cв.100",ROUND(EE7/EC7*100,2)))</f>
        <v>91.69</v>
      </c>
      <c r="EG7" s="25">
        <f t="shared" ref="EG7:EG15" si="51">IF(ED7=0," ",IF(EE7/ED7*100&gt;200,"cв.100",ROUND(EE7/ED7*100,2)))</f>
        <v>100</v>
      </c>
      <c r="EH7" s="21">
        <v>350</v>
      </c>
      <c r="EI7" s="21">
        <v>320.89999999999998</v>
      </c>
      <c r="EJ7" s="21">
        <v>320.89999999999998</v>
      </c>
      <c r="EK7" s="23">
        <f t="shared" ref="EK7:EK13" si="52">IF(EH7=0," ",IF(EJ7/EH7*100&gt;200,"cв.100",ROUND(EJ7/EH7*100,2)))</f>
        <v>91.69</v>
      </c>
      <c r="EL7" s="25">
        <f t="shared" ref="EL7:EL13" si="53">IF(EI7=0," ",IF(EJ7/EI7*100&gt;200,"cв.100",ROUND(EJ7/EI7*100,2)))</f>
        <v>100</v>
      </c>
      <c r="EM7" s="21"/>
      <c r="EN7" s="21"/>
      <c r="EO7" s="21"/>
      <c r="EP7" s="24"/>
      <c r="EQ7" s="24"/>
      <c r="ER7" s="21"/>
      <c r="ES7" s="21"/>
      <c r="ET7" s="21"/>
      <c r="EU7" s="24" t="str">
        <f t="shared" ref="EU7:EU15" si="54">IF(ER7=0," ",IF(ET7/ER7*100&gt;200,"cв.100",ROUND(ET7/ER7*100,2)))</f>
        <v xml:space="preserve"> </v>
      </c>
      <c r="EV7" s="25" t="str">
        <f t="shared" ref="EV7:EV15" si="55">IF(ES7=0," ",IF(ET7/ES7*100&gt;200,"cв.100",ROUND(ET7/ES7*100,2)))</f>
        <v xml:space="preserve"> </v>
      </c>
      <c r="EW7" s="19">
        <v>62.2</v>
      </c>
      <c r="EX7" s="19">
        <v>57</v>
      </c>
      <c r="EY7" s="19">
        <v>57</v>
      </c>
      <c r="EZ7" s="21">
        <f t="shared" ref="EZ7:EZ15" si="56">IF(EW7=0," ",IF(EY7/EW7*100&gt;200,"cв.100",ROUND(EY7/EW7*100,2)))</f>
        <v>91.64</v>
      </c>
      <c r="FA7" s="21">
        <f t="shared" ref="FA7:FA15" si="57">IF(EX7=0," ",IF(EY7/EX7*100&gt;200,"cв.100",ROUND(EY7/EX7*100,2)))</f>
        <v>100</v>
      </c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30"/>
      <c r="FR7" s="30"/>
      <c r="FS7" s="30"/>
      <c r="FT7" s="30"/>
      <c r="FU7" s="70"/>
      <c r="FV7" s="75"/>
      <c r="FW7" s="75"/>
      <c r="FX7" s="75"/>
      <c r="FY7" s="75"/>
      <c r="FZ7" s="75"/>
    </row>
    <row r="8" spans="1:256" ht="15" customHeight="1" thickBot="1">
      <c r="A8" s="31">
        <v>2</v>
      </c>
      <c r="B8" s="32" t="s">
        <v>35</v>
      </c>
      <c r="C8" s="28">
        <f t="shared" si="0"/>
        <v>2889.6</v>
      </c>
      <c r="D8" s="28">
        <f t="shared" si="0"/>
        <v>2718</v>
      </c>
      <c r="E8" s="28">
        <f t="shared" si="0"/>
        <v>2887.0999999999995</v>
      </c>
      <c r="F8" s="25">
        <f t="shared" si="1"/>
        <v>99.91</v>
      </c>
      <c r="G8" s="25">
        <f t="shared" si="2"/>
        <v>106.22</v>
      </c>
      <c r="H8" s="23">
        <f t="shared" si="3"/>
        <v>2282.1999999999998</v>
      </c>
      <c r="I8" s="23">
        <f t="shared" si="3"/>
        <v>2239.8000000000002</v>
      </c>
      <c r="J8" s="23">
        <f t="shared" si="3"/>
        <v>2408.8999999999996</v>
      </c>
      <c r="K8" s="25">
        <f t="shared" si="4"/>
        <v>105.55</v>
      </c>
      <c r="L8" s="25">
        <f t="shared" si="5"/>
        <v>107.55</v>
      </c>
      <c r="M8" s="25">
        <f t="shared" si="6"/>
        <v>1538.1</v>
      </c>
      <c r="N8" s="25">
        <f t="shared" si="6"/>
        <v>1495.7</v>
      </c>
      <c r="O8" s="25">
        <f t="shared" si="6"/>
        <v>1664.8</v>
      </c>
      <c r="P8" s="25">
        <f t="shared" si="7"/>
        <v>108.24</v>
      </c>
      <c r="Q8" s="25">
        <f t="shared" si="8"/>
        <v>111.31</v>
      </c>
      <c r="R8" s="25">
        <v>11</v>
      </c>
      <c r="S8" s="28">
        <v>9.1</v>
      </c>
      <c r="T8" s="28">
        <v>9.4</v>
      </c>
      <c r="U8" s="25">
        <f t="shared" si="9"/>
        <v>85.45</v>
      </c>
      <c r="V8" s="25">
        <f t="shared" si="10"/>
        <v>103.3</v>
      </c>
      <c r="W8" s="28">
        <v>351.1</v>
      </c>
      <c r="X8" s="28">
        <v>310.60000000000002</v>
      </c>
      <c r="Y8" s="28">
        <v>311.60000000000002</v>
      </c>
      <c r="Z8" s="25">
        <f t="shared" si="11"/>
        <v>88.75</v>
      </c>
      <c r="AA8" s="25">
        <f t="shared" si="12"/>
        <v>100.32</v>
      </c>
      <c r="AB8" s="28"/>
      <c r="AC8" s="28"/>
      <c r="AD8" s="28"/>
      <c r="AE8" s="25" t="str">
        <f t="shared" si="13"/>
        <v xml:space="preserve"> </v>
      </c>
      <c r="AF8" s="25" t="str">
        <f t="shared" si="14"/>
        <v xml:space="preserve"> </v>
      </c>
      <c r="AG8" s="28"/>
      <c r="AH8" s="28"/>
      <c r="AI8" s="28"/>
      <c r="AJ8" s="25" t="str">
        <f t="shared" si="15"/>
        <v xml:space="preserve"> </v>
      </c>
      <c r="AK8" s="25" t="str">
        <f t="shared" si="16"/>
        <v xml:space="preserve"> </v>
      </c>
      <c r="AL8" s="25"/>
      <c r="AM8" s="25"/>
      <c r="AN8" s="25"/>
      <c r="AO8" s="25"/>
      <c r="AP8" s="25"/>
      <c r="AQ8" s="28">
        <v>17</v>
      </c>
      <c r="AR8" s="28">
        <v>17</v>
      </c>
      <c r="AS8" s="25">
        <v>25.3</v>
      </c>
      <c r="AT8" s="25">
        <f t="shared" si="17"/>
        <v>148.82</v>
      </c>
      <c r="AU8" s="25">
        <f t="shared" si="18"/>
        <v>148.82</v>
      </c>
      <c r="AV8" s="28">
        <v>1159</v>
      </c>
      <c r="AW8" s="28">
        <v>1159</v>
      </c>
      <c r="AX8" s="28">
        <v>1318.5</v>
      </c>
      <c r="AY8" s="25">
        <f t="shared" si="19"/>
        <v>113.76</v>
      </c>
      <c r="AZ8" s="25">
        <f t="shared" si="20"/>
        <v>113.76</v>
      </c>
      <c r="BA8" s="28"/>
      <c r="BB8" s="28"/>
      <c r="BC8" s="28"/>
      <c r="BD8" s="25" t="str">
        <f t="shared" si="21"/>
        <v xml:space="preserve"> </v>
      </c>
      <c r="BE8" s="25" t="str">
        <f t="shared" si="22"/>
        <v xml:space="preserve"> </v>
      </c>
      <c r="BF8" s="25"/>
      <c r="BG8" s="25"/>
      <c r="BH8" s="25"/>
      <c r="BI8" s="25"/>
      <c r="BJ8" s="25"/>
      <c r="BK8" s="28"/>
      <c r="BL8" s="28"/>
      <c r="BM8" s="28"/>
      <c r="BN8" s="25" t="str">
        <f t="shared" si="23"/>
        <v xml:space="preserve"> </v>
      </c>
      <c r="BO8" s="25" t="str">
        <f t="shared" si="24"/>
        <v xml:space="preserve"> </v>
      </c>
      <c r="BP8" s="33">
        <f t="shared" si="25"/>
        <v>744.09999999999991</v>
      </c>
      <c r="BQ8" s="33">
        <f t="shared" si="25"/>
        <v>744.09999999999991</v>
      </c>
      <c r="BR8" s="33">
        <f t="shared" si="25"/>
        <v>744.09999999999991</v>
      </c>
      <c r="BS8" s="25">
        <f t="shared" si="26"/>
        <v>100</v>
      </c>
      <c r="BT8" s="25">
        <f t="shared" si="27"/>
        <v>100</v>
      </c>
      <c r="BU8" s="28">
        <f t="shared" si="28"/>
        <v>100</v>
      </c>
      <c r="BV8" s="28">
        <f t="shared" si="29"/>
        <v>100</v>
      </c>
      <c r="BW8" s="28">
        <f t="shared" si="28"/>
        <v>100</v>
      </c>
      <c r="BX8" s="25">
        <f t="shared" si="30"/>
        <v>100</v>
      </c>
      <c r="BY8" s="25">
        <f t="shared" si="31"/>
        <v>100</v>
      </c>
      <c r="BZ8" s="25">
        <v>100</v>
      </c>
      <c r="CA8" s="25">
        <v>100</v>
      </c>
      <c r="CB8" s="25">
        <v>100</v>
      </c>
      <c r="CC8" s="25">
        <f t="shared" si="32"/>
        <v>100</v>
      </c>
      <c r="CD8" s="25">
        <f t="shared" si="33"/>
        <v>100</v>
      </c>
      <c r="CE8" s="25"/>
      <c r="CF8" s="25"/>
      <c r="CG8" s="25"/>
      <c r="CH8" s="25" t="str">
        <f t="shared" si="34"/>
        <v xml:space="preserve"> </v>
      </c>
      <c r="CI8" s="25" t="str">
        <f t="shared" si="35"/>
        <v xml:space="preserve"> </v>
      </c>
      <c r="CJ8" s="25"/>
      <c r="CK8" s="25"/>
      <c r="CL8" s="25"/>
      <c r="CM8" s="25"/>
      <c r="CN8" s="25"/>
      <c r="CO8" s="28"/>
      <c r="CP8" s="28"/>
      <c r="CQ8" s="28"/>
      <c r="CR8" s="25" t="str">
        <f t="shared" si="36"/>
        <v xml:space="preserve"> </v>
      </c>
      <c r="CS8" s="25" t="str">
        <f t="shared" si="37"/>
        <v xml:space="preserve"> </v>
      </c>
      <c r="CT8" s="28">
        <f t="shared" si="38"/>
        <v>643.29999999999995</v>
      </c>
      <c r="CU8" s="28">
        <f t="shared" si="38"/>
        <v>643.29999999999995</v>
      </c>
      <c r="CV8" s="28">
        <f t="shared" si="38"/>
        <v>643.29999999999995</v>
      </c>
      <c r="CW8" s="25">
        <f t="shared" si="39"/>
        <v>100</v>
      </c>
      <c r="CX8" s="25">
        <f t="shared" si="40"/>
        <v>100</v>
      </c>
      <c r="CY8" s="25">
        <v>532</v>
      </c>
      <c r="CZ8" s="25">
        <v>532</v>
      </c>
      <c r="DA8" s="25">
        <v>532</v>
      </c>
      <c r="DB8" s="90">
        <f t="shared" ref="DB8:DB15" si="58">IF(CY8=0," ",IF(DA8/CY8*100&gt;200,"cв.100",ROUND(DA8/CY8*100,2)))</f>
        <v>100</v>
      </c>
      <c r="DC8" s="52">
        <f t="shared" ref="DC8:DC13" si="59">IF(CZ8=0," ",IF(DA8/CZ8*100&gt;200,"cв.100",ROUND(DA8/CZ8*100,2)))</f>
        <v>100</v>
      </c>
      <c r="DD8" s="25">
        <v>111.3</v>
      </c>
      <c r="DE8" s="25">
        <v>111.3</v>
      </c>
      <c r="DF8" s="25">
        <v>111.3</v>
      </c>
      <c r="DG8" s="25">
        <f>IF(DD8=0," ",IF(DF8/DD8*100&gt;200,"cв.100",ROUND(DF8/DD8*100,2)))</f>
        <v>100</v>
      </c>
      <c r="DH8" s="25">
        <f t="shared" ref="DH8:DH15" si="60">IF(DE8=0," ",IF(DF8/DE8*100&gt;200,"cв.100",ROUND(DF8/DE8*100,2)))</f>
        <v>100</v>
      </c>
      <c r="DI8" s="28">
        <v>0.8</v>
      </c>
      <c r="DJ8" s="28">
        <v>0.8</v>
      </c>
      <c r="DK8" s="28">
        <v>0.8</v>
      </c>
      <c r="DL8" s="25">
        <f t="shared" si="41"/>
        <v>100</v>
      </c>
      <c r="DM8" s="25">
        <f t="shared" si="42"/>
        <v>100</v>
      </c>
      <c r="DN8" s="25"/>
      <c r="DO8" s="25"/>
      <c r="DP8" s="25"/>
      <c r="DQ8" s="25"/>
      <c r="DR8" s="25"/>
      <c r="DS8" s="28">
        <f>SUM(DX8+EW8+ER8+FG8)</f>
        <v>607.40000000000009</v>
      </c>
      <c r="DT8" s="28">
        <f t="shared" ref="DT8:DU10" si="61">SUM(DY8+EX8+ES8)</f>
        <v>478.20000000000005</v>
      </c>
      <c r="DU8" s="28">
        <f t="shared" si="61"/>
        <v>478.20000000000005</v>
      </c>
      <c r="DV8" s="23">
        <f t="shared" si="43"/>
        <v>78.73</v>
      </c>
      <c r="DW8" s="23">
        <f t="shared" si="44"/>
        <v>100</v>
      </c>
      <c r="DX8" s="28">
        <f t="shared" si="45"/>
        <v>459.5</v>
      </c>
      <c r="DY8" s="28">
        <f t="shared" si="46"/>
        <v>421.20000000000005</v>
      </c>
      <c r="DZ8" s="28">
        <f t="shared" si="47"/>
        <v>421.20000000000005</v>
      </c>
      <c r="EA8" s="23">
        <f t="shared" si="48"/>
        <v>91.66</v>
      </c>
      <c r="EB8" s="25">
        <f t="shared" si="49"/>
        <v>100</v>
      </c>
      <c r="EC8" s="25">
        <v>109.5</v>
      </c>
      <c r="ED8" s="25">
        <v>100.4</v>
      </c>
      <c r="EE8" s="25">
        <v>100.4</v>
      </c>
      <c r="EF8" s="23">
        <f t="shared" si="50"/>
        <v>91.69</v>
      </c>
      <c r="EG8" s="25">
        <f t="shared" si="51"/>
        <v>100</v>
      </c>
      <c r="EH8" s="25">
        <v>350</v>
      </c>
      <c r="EI8" s="25">
        <v>320.8</v>
      </c>
      <c r="EJ8" s="25">
        <v>320.8</v>
      </c>
      <c r="EK8" s="23">
        <f t="shared" si="52"/>
        <v>91.66</v>
      </c>
      <c r="EL8" s="25">
        <f t="shared" si="53"/>
        <v>100</v>
      </c>
      <c r="EM8" s="25"/>
      <c r="EN8" s="25"/>
      <c r="EO8" s="25"/>
      <c r="EP8" s="23" t="str">
        <f t="shared" ref="EP8:EP15" si="62">IF(EM8=0," ",IF(EO8/EM8*100&gt;200,"cв.100",ROUND(EO8/EM8*100,2)))</f>
        <v xml:space="preserve"> </v>
      </c>
      <c r="EQ8" s="25" t="str">
        <f t="shared" ref="EQ8:EQ15" si="63">IF(EN8=0," ",IF(EO8/EN8*100&gt;200,"cв.100",ROUND(EO8/EN8*100,2)))</f>
        <v xml:space="preserve"> </v>
      </c>
      <c r="ER8" s="25">
        <v>85.7</v>
      </c>
      <c r="ES8" s="25"/>
      <c r="ET8" s="25"/>
      <c r="EU8" s="25">
        <f t="shared" si="54"/>
        <v>0</v>
      </c>
      <c r="EV8" s="25" t="str">
        <f t="shared" si="55"/>
        <v xml:space="preserve"> </v>
      </c>
      <c r="EW8" s="28">
        <v>62.2</v>
      </c>
      <c r="EX8" s="28">
        <v>57</v>
      </c>
      <c r="EY8" s="28">
        <v>57</v>
      </c>
      <c r="EZ8" s="25">
        <f t="shared" si="56"/>
        <v>91.64</v>
      </c>
      <c r="FA8" s="25">
        <f t="shared" si="57"/>
        <v>100</v>
      </c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30"/>
      <c r="FR8" s="30"/>
      <c r="FS8" s="30"/>
      <c r="FT8" s="30"/>
      <c r="FU8" s="70"/>
      <c r="FV8" s="74"/>
      <c r="FW8" s="74"/>
      <c r="FX8" s="74"/>
      <c r="FY8" s="74"/>
      <c r="FZ8" s="74"/>
    </row>
    <row r="9" spans="1:256" ht="15" customHeight="1" thickBot="1">
      <c r="A9" s="31">
        <v>3</v>
      </c>
      <c r="B9" s="32" t="s">
        <v>36</v>
      </c>
      <c r="C9" s="28">
        <f t="shared" si="0"/>
        <v>4783.4000000000005</v>
      </c>
      <c r="D9" s="28">
        <f t="shared" si="0"/>
        <v>4441.9000000000005</v>
      </c>
      <c r="E9" s="28">
        <f t="shared" si="0"/>
        <v>4832.1000000000004</v>
      </c>
      <c r="F9" s="25">
        <f t="shared" si="1"/>
        <v>101.02</v>
      </c>
      <c r="G9" s="25">
        <f t="shared" si="2"/>
        <v>108.78</v>
      </c>
      <c r="H9" s="23">
        <f t="shared" si="3"/>
        <v>3416.3</v>
      </c>
      <c r="I9" s="23">
        <f t="shared" si="3"/>
        <v>3145.1000000000004</v>
      </c>
      <c r="J9" s="23">
        <f t="shared" si="3"/>
        <v>3535.2999999999997</v>
      </c>
      <c r="K9" s="25">
        <f t="shared" si="4"/>
        <v>103.48</v>
      </c>
      <c r="L9" s="29">
        <f t="shared" si="5"/>
        <v>112.41</v>
      </c>
      <c r="M9" s="25">
        <f t="shared" si="6"/>
        <v>3000</v>
      </c>
      <c r="N9" s="25">
        <f t="shared" si="6"/>
        <v>2768.2000000000003</v>
      </c>
      <c r="O9" s="25">
        <f t="shared" si="6"/>
        <v>3157.7</v>
      </c>
      <c r="P9" s="25">
        <f t="shared" si="7"/>
        <v>105.26</v>
      </c>
      <c r="Q9" s="25">
        <f t="shared" si="8"/>
        <v>114.07</v>
      </c>
      <c r="R9" s="25">
        <v>22</v>
      </c>
      <c r="S9" s="28">
        <v>20.2</v>
      </c>
      <c r="T9" s="28">
        <v>20.5</v>
      </c>
      <c r="U9" s="25">
        <f t="shared" si="9"/>
        <v>93.18</v>
      </c>
      <c r="V9" s="25">
        <f t="shared" si="10"/>
        <v>101.49</v>
      </c>
      <c r="W9" s="28">
        <v>742.4</v>
      </c>
      <c r="X9" s="28">
        <v>656.7</v>
      </c>
      <c r="Y9" s="28">
        <v>658.8</v>
      </c>
      <c r="Z9" s="25">
        <f t="shared" si="11"/>
        <v>88.74</v>
      </c>
      <c r="AA9" s="25">
        <f t="shared" si="12"/>
        <v>100.32</v>
      </c>
      <c r="AB9" s="28"/>
      <c r="AC9" s="28"/>
      <c r="AD9" s="28"/>
      <c r="AE9" s="25" t="str">
        <f t="shared" si="13"/>
        <v xml:space="preserve"> </v>
      </c>
      <c r="AF9" s="25" t="str">
        <f t="shared" si="14"/>
        <v xml:space="preserve"> </v>
      </c>
      <c r="AG9" s="28">
        <v>104.6</v>
      </c>
      <c r="AH9" s="28">
        <v>104.6</v>
      </c>
      <c r="AI9" s="28">
        <v>104.7</v>
      </c>
      <c r="AJ9" s="25">
        <f t="shared" si="15"/>
        <v>100.1</v>
      </c>
      <c r="AK9" s="25">
        <f t="shared" si="16"/>
        <v>100.1</v>
      </c>
      <c r="AL9" s="25"/>
      <c r="AM9" s="25"/>
      <c r="AN9" s="25"/>
      <c r="AO9" s="25"/>
      <c r="AP9" s="25"/>
      <c r="AQ9" s="28">
        <v>36</v>
      </c>
      <c r="AR9" s="28">
        <v>36</v>
      </c>
      <c r="AS9" s="25">
        <v>109.5</v>
      </c>
      <c r="AT9" s="25" t="str">
        <f t="shared" si="17"/>
        <v>cв.100</v>
      </c>
      <c r="AU9" s="25" t="str">
        <f t="shared" si="18"/>
        <v>cв.100</v>
      </c>
      <c r="AV9" s="28">
        <v>2095</v>
      </c>
      <c r="AW9" s="28">
        <v>1950.7</v>
      </c>
      <c r="AX9" s="28">
        <v>2264.1999999999998</v>
      </c>
      <c r="AY9" s="25">
        <f t="shared" si="19"/>
        <v>108.08</v>
      </c>
      <c r="AZ9" s="25">
        <f t="shared" si="20"/>
        <v>116.07</v>
      </c>
      <c r="BA9" s="28"/>
      <c r="BB9" s="28"/>
      <c r="BC9" s="28"/>
      <c r="BD9" s="25" t="str">
        <f t="shared" si="21"/>
        <v xml:space="preserve"> </v>
      </c>
      <c r="BE9" s="25" t="str">
        <f t="shared" si="22"/>
        <v xml:space="preserve"> </v>
      </c>
      <c r="BF9" s="25"/>
      <c r="BG9" s="25"/>
      <c r="BH9" s="25"/>
      <c r="BI9" s="25"/>
      <c r="BJ9" s="25"/>
      <c r="BK9" s="28"/>
      <c r="BL9" s="28"/>
      <c r="BM9" s="28"/>
      <c r="BN9" s="25" t="str">
        <f t="shared" si="23"/>
        <v xml:space="preserve"> </v>
      </c>
      <c r="BO9" s="25" t="str">
        <f t="shared" si="24"/>
        <v xml:space="preserve"> </v>
      </c>
      <c r="BP9" s="33">
        <f>SUM(BU9+CO9+CT9+DI9)</f>
        <v>416.3</v>
      </c>
      <c r="BQ9" s="33">
        <f t="shared" si="25"/>
        <v>376.90000000000003</v>
      </c>
      <c r="BR9" s="33">
        <f t="shared" si="25"/>
        <v>377.6</v>
      </c>
      <c r="BS9" s="25">
        <f t="shared" si="26"/>
        <v>90.7</v>
      </c>
      <c r="BT9" s="25">
        <f t="shared" si="27"/>
        <v>100.19</v>
      </c>
      <c r="BU9" s="28">
        <f t="shared" si="28"/>
        <v>323.89999999999998</v>
      </c>
      <c r="BV9" s="28">
        <f t="shared" si="29"/>
        <v>284.5</v>
      </c>
      <c r="BW9" s="28">
        <f>SUM(CB9+CG9+CL9+DP9)</f>
        <v>285.10000000000002</v>
      </c>
      <c r="BX9" s="25">
        <f>IF(BU9=0," ",IF(BW9/BU9*100&gt;200,"cв.100",ROUND(BW9/BU9*100,2)))</f>
        <v>88.02</v>
      </c>
      <c r="BY9" s="25">
        <f t="shared" si="31"/>
        <v>100.21</v>
      </c>
      <c r="BZ9" s="25">
        <v>132</v>
      </c>
      <c r="CA9" s="25">
        <v>132</v>
      </c>
      <c r="CB9" s="25">
        <v>132.5</v>
      </c>
      <c r="CC9" s="25">
        <f t="shared" si="32"/>
        <v>100.38</v>
      </c>
      <c r="CD9" s="25">
        <f t="shared" si="33"/>
        <v>100.38</v>
      </c>
      <c r="CE9" s="25">
        <v>45.2</v>
      </c>
      <c r="CF9" s="25">
        <v>41</v>
      </c>
      <c r="CG9" s="25">
        <v>41.1</v>
      </c>
      <c r="CH9" s="25">
        <f t="shared" si="34"/>
        <v>90.93</v>
      </c>
      <c r="CI9" s="25">
        <f t="shared" si="35"/>
        <v>100.24</v>
      </c>
      <c r="CJ9" s="25">
        <v>146.69999999999999</v>
      </c>
      <c r="CK9" s="25">
        <v>111.5</v>
      </c>
      <c r="CL9" s="25">
        <v>111.5</v>
      </c>
      <c r="CM9" s="25">
        <f>IF(CJ9=0," ",IF(CL9/CJ9*100&gt;200,"cв.100",ROUND(CL9/CJ9*100,2)))</f>
        <v>76.010000000000005</v>
      </c>
      <c r="CN9" s="25">
        <f>IF(CK9=0," ",IF(CL9/CK9*100&gt;200,"cв.100",ROUND(CL9/CK9*100,2)))</f>
        <v>100</v>
      </c>
      <c r="CO9" s="28"/>
      <c r="CP9" s="28"/>
      <c r="CQ9" s="28"/>
      <c r="CR9" s="25" t="str">
        <f t="shared" si="36"/>
        <v xml:space="preserve"> </v>
      </c>
      <c r="CS9" s="25" t="str">
        <f t="shared" si="37"/>
        <v xml:space="preserve"> </v>
      </c>
      <c r="CT9" s="28">
        <f t="shared" si="38"/>
        <v>91.6</v>
      </c>
      <c r="CU9" s="28">
        <f>SUM(CZ9+DE9)</f>
        <v>91.6</v>
      </c>
      <c r="CV9" s="28">
        <f t="shared" si="38"/>
        <v>91.7</v>
      </c>
      <c r="CW9" s="25">
        <f t="shared" si="39"/>
        <v>100.11</v>
      </c>
      <c r="CX9" s="25">
        <f t="shared" si="40"/>
        <v>100.11</v>
      </c>
      <c r="CY9" s="25"/>
      <c r="CZ9" s="25"/>
      <c r="DA9" s="25"/>
      <c r="DB9" s="90" t="str">
        <f t="shared" si="58"/>
        <v xml:space="preserve"> </v>
      </c>
      <c r="DC9" s="94"/>
      <c r="DD9" s="91">
        <v>91.6</v>
      </c>
      <c r="DE9" s="25">
        <v>91.6</v>
      </c>
      <c r="DF9" s="25">
        <v>91.7</v>
      </c>
      <c r="DG9" s="25">
        <f>IF(DD9=0," ",IF(DF9/DD9*100&gt;200,"cв.100",ROUND(DF9/DD9*100,2)))</f>
        <v>100.11</v>
      </c>
      <c r="DH9" s="25">
        <f t="shared" si="60"/>
        <v>100.11</v>
      </c>
      <c r="DI9" s="28">
        <v>0.8</v>
      </c>
      <c r="DJ9" s="28">
        <v>0.8</v>
      </c>
      <c r="DK9" s="28">
        <v>0.8</v>
      </c>
      <c r="DL9" s="25">
        <f t="shared" si="41"/>
        <v>100</v>
      </c>
      <c r="DM9" s="25">
        <f t="shared" si="42"/>
        <v>100</v>
      </c>
      <c r="DN9" s="25"/>
      <c r="DO9" s="25"/>
      <c r="DP9" s="25"/>
      <c r="DQ9" s="25"/>
      <c r="DR9" s="25"/>
      <c r="DS9" s="28">
        <f>SUM(DX9+EW9+ER9+FG9)</f>
        <v>1367.1000000000001</v>
      </c>
      <c r="DT9" s="28">
        <f t="shared" si="61"/>
        <v>1296.8000000000002</v>
      </c>
      <c r="DU9" s="28">
        <f t="shared" si="61"/>
        <v>1296.8000000000002</v>
      </c>
      <c r="DV9" s="23">
        <f t="shared" si="43"/>
        <v>94.86</v>
      </c>
      <c r="DW9" s="23">
        <f t="shared" si="44"/>
        <v>100</v>
      </c>
      <c r="DX9" s="28">
        <f t="shared" si="45"/>
        <v>1304.9000000000001</v>
      </c>
      <c r="DY9" s="28">
        <f t="shared" si="46"/>
        <v>1239.8000000000002</v>
      </c>
      <c r="DZ9" s="28">
        <f t="shared" si="47"/>
        <v>1239.8000000000002</v>
      </c>
      <c r="EA9" s="23">
        <f t="shared" si="48"/>
        <v>95.01</v>
      </c>
      <c r="EB9" s="25">
        <f t="shared" si="49"/>
        <v>100</v>
      </c>
      <c r="EC9" s="25">
        <v>281.8</v>
      </c>
      <c r="ED9" s="28">
        <v>258.3</v>
      </c>
      <c r="EE9" s="25">
        <v>258.3</v>
      </c>
      <c r="EF9" s="23">
        <f t="shared" si="50"/>
        <v>91.66</v>
      </c>
      <c r="EG9" s="25">
        <f t="shared" si="51"/>
        <v>100</v>
      </c>
      <c r="EH9" s="25">
        <v>500</v>
      </c>
      <c r="EI9" s="25">
        <v>458.4</v>
      </c>
      <c r="EJ9" s="25">
        <v>458.4</v>
      </c>
      <c r="EK9" s="23">
        <f t="shared" si="52"/>
        <v>91.68</v>
      </c>
      <c r="EL9" s="25">
        <f t="shared" si="53"/>
        <v>100</v>
      </c>
      <c r="EM9" s="25">
        <v>523.1</v>
      </c>
      <c r="EN9" s="25">
        <v>523.1</v>
      </c>
      <c r="EO9" s="25">
        <v>523.1</v>
      </c>
      <c r="EP9" s="23">
        <f t="shared" si="62"/>
        <v>100</v>
      </c>
      <c r="EQ9" s="25">
        <f t="shared" si="63"/>
        <v>100</v>
      </c>
      <c r="ER9" s="25"/>
      <c r="ES9" s="25"/>
      <c r="ET9" s="25"/>
      <c r="EU9" s="25" t="str">
        <f t="shared" si="54"/>
        <v xml:space="preserve"> </v>
      </c>
      <c r="EV9" s="25" t="str">
        <f t="shared" si="55"/>
        <v xml:space="preserve"> </v>
      </c>
      <c r="EW9" s="28">
        <v>62.2</v>
      </c>
      <c r="EX9" s="28">
        <v>57</v>
      </c>
      <c r="EY9" s="28">
        <v>57</v>
      </c>
      <c r="EZ9" s="25">
        <f t="shared" si="56"/>
        <v>91.64</v>
      </c>
      <c r="FA9" s="25">
        <f t="shared" si="57"/>
        <v>100</v>
      </c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30"/>
      <c r="FR9" s="30"/>
      <c r="FS9" s="30"/>
      <c r="FT9" s="30"/>
      <c r="FU9" s="70"/>
      <c r="FV9" s="74"/>
      <c r="FW9" s="74"/>
      <c r="FX9" s="74"/>
      <c r="FY9" s="74"/>
      <c r="FZ9" s="74"/>
    </row>
    <row r="10" spans="1:256" ht="15" customHeight="1" thickBot="1">
      <c r="A10" s="31">
        <v>4</v>
      </c>
      <c r="B10" s="32" t="s">
        <v>37</v>
      </c>
      <c r="C10" s="28">
        <f t="shared" si="0"/>
        <v>4164.7</v>
      </c>
      <c r="D10" s="28">
        <f t="shared" si="0"/>
        <v>3401.8999999999996</v>
      </c>
      <c r="E10" s="34">
        <f t="shared" si="0"/>
        <v>3551.6</v>
      </c>
      <c r="F10" s="25">
        <f t="shared" si="1"/>
        <v>85.28</v>
      </c>
      <c r="G10" s="25">
        <f t="shared" si="2"/>
        <v>104.4</v>
      </c>
      <c r="H10" s="23">
        <f t="shared" si="3"/>
        <v>3352.9</v>
      </c>
      <c r="I10" s="23">
        <f t="shared" si="3"/>
        <v>2648.2</v>
      </c>
      <c r="J10" s="23">
        <f t="shared" si="3"/>
        <v>2797.9</v>
      </c>
      <c r="K10" s="25">
        <f t="shared" si="4"/>
        <v>83.45</v>
      </c>
      <c r="L10" s="25">
        <f t="shared" si="5"/>
        <v>105.65</v>
      </c>
      <c r="M10" s="25">
        <f t="shared" si="6"/>
        <v>2917.9</v>
      </c>
      <c r="N10" s="25">
        <f t="shared" si="6"/>
        <v>2448.1999999999998</v>
      </c>
      <c r="O10" s="25">
        <f t="shared" si="6"/>
        <v>2596.8000000000002</v>
      </c>
      <c r="P10" s="25">
        <f t="shared" si="7"/>
        <v>89</v>
      </c>
      <c r="Q10" s="25">
        <f t="shared" si="8"/>
        <v>106.07</v>
      </c>
      <c r="R10" s="25">
        <v>16</v>
      </c>
      <c r="S10" s="28">
        <v>16</v>
      </c>
      <c r="T10" s="28">
        <v>17.3</v>
      </c>
      <c r="U10" s="25">
        <f t="shared" si="9"/>
        <v>108.13</v>
      </c>
      <c r="V10" s="25">
        <f t="shared" si="10"/>
        <v>108.13</v>
      </c>
      <c r="W10" s="28">
        <v>620.9</v>
      </c>
      <c r="X10" s="28">
        <v>549.1</v>
      </c>
      <c r="Y10" s="28">
        <v>551</v>
      </c>
      <c r="Z10" s="25">
        <f t="shared" si="11"/>
        <v>88.74</v>
      </c>
      <c r="AA10" s="25">
        <f t="shared" si="12"/>
        <v>100.35</v>
      </c>
      <c r="AB10" s="28"/>
      <c r="AC10" s="28"/>
      <c r="AD10" s="28"/>
      <c r="AE10" s="25" t="str">
        <f t="shared" si="13"/>
        <v xml:space="preserve"> </v>
      </c>
      <c r="AF10" s="25" t="str">
        <f t="shared" si="14"/>
        <v xml:space="preserve"> </v>
      </c>
      <c r="AG10" s="28">
        <v>18</v>
      </c>
      <c r="AH10" s="28">
        <v>18</v>
      </c>
      <c r="AI10" s="28">
        <v>161.9</v>
      </c>
      <c r="AJ10" s="25" t="str">
        <f t="shared" si="15"/>
        <v>cв.100</v>
      </c>
      <c r="AK10" s="25" t="str">
        <f t="shared" si="16"/>
        <v>cв.100</v>
      </c>
      <c r="AL10" s="25"/>
      <c r="AM10" s="25"/>
      <c r="AN10" s="25"/>
      <c r="AO10" s="25"/>
      <c r="AP10" s="25"/>
      <c r="AQ10" s="28">
        <v>36</v>
      </c>
      <c r="AR10" s="28">
        <v>36</v>
      </c>
      <c r="AS10" s="25">
        <v>36.4</v>
      </c>
      <c r="AT10" s="25">
        <f t="shared" si="17"/>
        <v>101.11</v>
      </c>
      <c r="AU10" s="25">
        <f t="shared" si="18"/>
        <v>101.11</v>
      </c>
      <c r="AV10" s="28">
        <v>2227</v>
      </c>
      <c r="AW10" s="28">
        <v>1829.1</v>
      </c>
      <c r="AX10" s="28">
        <v>1830.2</v>
      </c>
      <c r="AY10" s="25">
        <f t="shared" si="19"/>
        <v>82.18</v>
      </c>
      <c r="AZ10" s="25">
        <f t="shared" si="20"/>
        <v>100.06</v>
      </c>
      <c r="BA10" s="28"/>
      <c r="BB10" s="28"/>
      <c r="BC10" s="28"/>
      <c r="BD10" s="25" t="str">
        <f t="shared" si="21"/>
        <v xml:space="preserve"> </v>
      </c>
      <c r="BE10" s="25" t="str">
        <f t="shared" si="22"/>
        <v xml:space="preserve"> </v>
      </c>
      <c r="BF10" s="25"/>
      <c r="BG10" s="25"/>
      <c r="BH10" s="25"/>
      <c r="BI10" s="25"/>
      <c r="BJ10" s="25"/>
      <c r="BK10" s="28"/>
      <c r="BL10" s="28"/>
      <c r="BM10" s="28"/>
      <c r="BN10" s="25" t="str">
        <f t="shared" si="23"/>
        <v xml:space="preserve"> </v>
      </c>
      <c r="BO10" s="25" t="str">
        <f t="shared" si="24"/>
        <v xml:space="preserve"> </v>
      </c>
      <c r="BP10" s="33">
        <f t="shared" si="25"/>
        <v>435</v>
      </c>
      <c r="BQ10" s="33">
        <f t="shared" si="25"/>
        <v>200</v>
      </c>
      <c r="BR10" s="33">
        <f t="shared" si="25"/>
        <v>201.10000000000002</v>
      </c>
      <c r="BS10" s="25">
        <f t="shared" si="26"/>
        <v>46.23</v>
      </c>
      <c r="BT10" s="25">
        <f t="shared" si="27"/>
        <v>100.55</v>
      </c>
      <c r="BU10" s="28">
        <f t="shared" si="28"/>
        <v>285</v>
      </c>
      <c r="BV10" s="28">
        <f t="shared" si="29"/>
        <v>200</v>
      </c>
      <c r="BW10" s="28">
        <f t="shared" si="28"/>
        <v>200.8</v>
      </c>
      <c r="BX10" s="25">
        <f>IF(BU10=0," ",IF(BW10/BU10*100&gt;200,"cв.100",ROUND(BW10/BU10*100,2)))</f>
        <v>70.459999999999994</v>
      </c>
      <c r="BY10" s="25">
        <f t="shared" si="31"/>
        <v>100.4</v>
      </c>
      <c r="BZ10" s="25">
        <v>35</v>
      </c>
      <c r="CA10" s="25">
        <v>26</v>
      </c>
      <c r="CB10" s="25">
        <v>26.4</v>
      </c>
      <c r="CC10" s="25">
        <f t="shared" si="32"/>
        <v>75.430000000000007</v>
      </c>
      <c r="CD10" s="25">
        <f t="shared" si="33"/>
        <v>101.54</v>
      </c>
      <c r="CE10" s="25">
        <v>13</v>
      </c>
      <c r="CF10" s="25">
        <v>12</v>
      </c>
      <c r="CG10" s="25">
        <v>12.1</v>
      </c>
      <c r="CH10" s="25">
        <f t="shared" si="34"/>
        <v>93.08</v>
      </c>
      <c r="CI10" s="25">
        <f t="shared" si="35"/>
        <v>100.83</v>
      </c>
      <c r="CJ10" s="25">
        <v>237</v>
      </c>
      <c r="CK10" s="25">
        <v>162</v>
      </c>
      <c r="CL10" s="25">
        <v>162.30000000000001</v>
      </c>
      <c r="CM10" s="25">
        <f>IF(CJ10=0," ",IF(CL10/CJ10*100&gt;200,"cв.100",ROUND(CL10/CJ10*100,2)))</f>
        <v>68.48</v>
      </c>
      <c r="CN10" s="25">
        <f>IF(CK10=0," ",IF(CL10/CK10*100&gt;200,"cв.100",ROUND(CL10/CK10*100,2)))</f>
        <v>100.19</v>
      </c>
      <c r="CO10" s="28"/>
      <c r="CP10" s="28"/>
      <c r="CQ10" s="28"/>
      <c r="CR10" s="25" t="str">
        <f t="shared" si="36"/>
        <v xml:space="preserve"> </v>
      </c>
      <c r="CS10" s="25" t="str">
        <f t="shared" si="37"/>
        <v xml:space="preserve"> </v>
      </c>
      <c r="CT10" s="28">
        <f t="shared" si="38"/>
        <v>150</v>
      </c>
      <c r="CU10" s="28">
        <f t="shared" si="38"/>
        <v>0</v>
      </c>
      <c r="CV10" s="28">
        <f t="shared" si="38"/>
        <v>0</v>
      </c>
      <c r="CW10" s="25">
        <f t="shared" si="39"/>
        <v>0</v>
      </c>
      <c r="CX10" s="25" t="str">
        <f t="shared" si="40"/>
        <v xml:space="preserve"> </v>
      </c>
      <c r="CY10" s="25"/>
      <c r="CZ10" s="25"/>
      <c r="DA10" s="25"/>
      <c r="DB10" s="90" t="str">
        <f t="shared" si="58"/>
        <v xml:space="preserve"> </v>
      </c>
      <c r="DC10" s="94" t="str">
        <f t="shared" si="59"/>
        <v xml:space="preserve"> </v>
      </c>
      <c r="DD10" s="91">
        <v>150</v>
      </c>
      <c r="DE10" s="25"/>
      <c r="DF10" s="25"/>
      <c r="DG10" s="25"/>
      <c r="DH10" s="25" t="str">
        <f t="shared" si="60"/>
        <v xml:space="preserve"> </v>
      </c>
      <c r="DI10" s="28"/>
      <c r="DJ10" s="28"/>
      <c r="DK10" s="28">
        <v>0.3</v>
      </c>
      <c r="DL10" s="25" t="str">
        <f t="shared" si="41"/>
        <v xml:space="preserve"> </v>
      </c>
      <c r="DM10" s="25" t="str">
        <f t="shared" si="42"/>
        <v xml:space="preserve"> </v>
      </c>
      <c r="DN10" s="25"/>
      <c r="DO10" s="25"/>
      <c r="DP10" s="25"/>
      <c r="DQ10" s="25"/>
      <c r="DR10" s="25"/>
      <c r="DS10" s="28">
        <f>SUM(DX10+EW10+ER10+FG10)</f>
        <v>811.8</v>
      </c>
      <c r="DT10" s="28">
        <f t="shared" si="61"/>
        <v>753.69999999999993</v>
      </c>
      <c r="DU10" s="28">
        <f t="shared" si="61"/>
        <v>753.69999999999993</v>
      </c>
      <c r="DV10" s="23">
        <f t="shared" si="43"/>
        <v>92.84</v>
      </c>
      <c r="DW10" s="23">
        <f t="shared" si="44"/>
        <v>100</v>
      </c>
      <c r="DX10" s="28">
        <f t="shared" si="45"/>
        <v>671.19999999999993</v>
      </c>
      <c r="DY10" s="28">
        <f t="shared" si="46"/>
        <v>618.29999999999995</v>
      </c>
      <c r="DZ10" s="28">
        <f t="shared" si="47"/>
        <v>618.29999999999995</v>
      </c>
      <c r="EA10" s="23">
        <f t="shared" si="48"/>
        <v>92.12</v>
      </c>
      <c r="EB10" s="25">
        <f t="shared" si="49"/>
        <v>100</v>
      </c>
      <c r="EC10" s="25">
        <v>234.9</v>
      </c>
      <c r="ED10" s="25">
        <v>215.3</v>
      </c>
      <c r="EE10" s="25">
        <v>215.3</v>
      </c>
      <c r="EF10" s="23">
        <f t="shared" si="50"/>
        <v>91.66</v>
      </c>
      <c r="EG10" s="25">
        <f t="shared" si="51"/>
        <v>100</v>
      </c>
      <c r="EH10" s="25">
        <v>400</v>
      </c>
      <c r="EI10" s="25">
        <v>366.7</v>
      </c>
      <c r="EJ10" s="25">
        <v>366.7</v>
      </c>
      <c r="EK10" s="23">
        <f t="shared" si="52"/>
        <v>91.68</v>
      </c>
      <c r="EL10" s="25">
        <f t="shared" si="53"/>
        <v>100</v>
      </c>
      <c r="EM10" s="25">
        <v>36.299999999999997</v>
      </c>
      <c r="EN10" s="25">
        <v>36.299999999999997</v>
      </c>
      <c r="EO10" s="25">
        <v>36.299999999999997</v>
      </c>
      <c r="EP10" s="23">
        <f t="shared" si="62"/>
        <v>100</v>
      </c>
      <c r="EQ10" s="25">
        <f t="shared" si="63"/>
        <v>100</v>
      </c>
      <c r="ER10" s="25">
        <v>78.400000000000006</v>
      </c>
      <c r="ES10" s="25">
        <v>78.400000000000006</v>
      </c>
      <c r="ET10" s="25">
        <v>78.400000000000006</v>
      </c>
      <c r="EU10" s="25">
        <f t="shared" si="54"/>
        <v>100</v>
      </c>
      <c r="EV10" s="25">
        <f t="shared" si="55"/>
        <v>100</v>
      </c>
      <c r="EW10" s="28">
        <v>62.2</v>
      </c>
      <c r="EX10" s="28">
        <v>57</v>
      </c>
      <c r="EY10" s="28">
        <v>57</v>
      </c>
      <c r="EZ10" s="25">
        <f t="shared" si="56"/>
        <v>91.64</v>
      </c>
      <c r="FA10" s="25">
        <f t="shared" si="57"/>
        <v>100</v>
      </c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30"/>
      <c r="FR10" s="30"/>
      <c r="FS10" s="30"/>
      <c r="FT10" s="30"/>
      <c r="FU10" s="70"/>
      <c r="FV10" s="74"/>
      <c r="FW10" s="74"/>
      <c r="FX10" s="74"/>
      <c r="FY10" s="74"/>
      <c r="FZ10" s="74"/>
    </row>
    <row r="11" spans="1:256" ht="16.5" customHeight="1" thickBot="1">
      <c r="A11" s="31">
        <v>5</v>
      </c>
      <c r="B11" s="32" t="s">
        <v>38</v>
      </c>
      <c r="C11" s="28">
        <f t="shared" si="0"/>
        <v>16069.2</v>
      </c>
      <c r="D11" s="28">
        <f t="shared" si="0"/>
        <v>14896.6</v>
      </c>
      <c r="E11" s="28">
        <f t="shared" si="0"/>
        <v>15196.9</v>
      </c>
      <c r="F11" s="25">
        <f t="shared" si="1"/>
        <v>94.57</v>
      </c>
      <c r="G11" s="25">
        <f t="shared" si="2"/>
        <v>102.02</v>
      </c>
      <c r="H11" s="23">
        <f t="shared" si="3"/>
        <v>8592.2000000000007</v>
      </c>
      <c r="I11" s="23">
        <f t="shared" si="3"/>
        <v>7624</v>
      </c>
      <c r="J11" s="23">
        <f t="shared" si="3"/>
        <v>7924.2999999999993</v>
      </c>
      <c r="K11" s="25">
        <f t="shared" si="4"/>
        <v>92.23</v>
      </c>
      <c r="L11" s="25">
        <f t="shared" si="5"/>
        <v>103.94</v>
      </c>
      <c r="M11" s="25">
        <f t="shared" si="6"/>
        <v>8475.2000000000007</v>
      </c>
      <c r="N11" s="25">
        <f t="shared" si="6"/>
        <v>7547</v>
      </c>
      <c r="O11" s="25">
        <f t="shared" si="6"/>
        <v>7731.4</v>
      </c>
      <c r="P11" s="25">
        <f t="shared" si="7"/>
        <v>91.22</v>
      </c>
      <c r="Q11" s="25">
        <f t="shared" si="8"/>
        <v>102.44</v>
      </c>
      <c r="R11" s="25">
        <v>631</v>
      </c>
      <c r="S11" s="28">
        <v>457.8</v>
      </c>
      <c r="T11" s="28">
        <v>461.5</v>
      </c>
      <c r="U11" s="25">
        <f t="shared" si="9"/>
        <v>73.14</v>
      </c>
      <c r="V11" s="25">
        <f t="shared" si="10"/>
        <v>100.81</v>
      </c>
      <c r="W11" s="28">
        <v>1285.2</v>
      </c>
      <c r="X11" s="28">
        <v>1137.0999999999999</v>
      </c>
      <c r="Y11" s="28">
        <v>1140.5</v>
      </c>
      <c r="Z11" s="25">
        <f t="shared" si="11"/>
        <v>88.74</v>
      </c>
      <c r="AA11" s="25">
        <f t="shared" si="12"/>
        <v>100.3</v>
      </c>
      <c r="AB11" s="28"/>
      <c r="AC11" s="28"/>
      <c r="AD11" s="28"/>
      <c r="AE11" s="25" t="str">
        <f t="shared" si="13"/>
        <v xml:space="preserve"> </v>
      </c>
      <c r="AF11" s="25" t="str">
        <f t="shared" si="14"/>
        <v xml:space="preserve"> </v>
      </c>
      <c r="AG11" s="28">
        <v>283</v>
      </c>
      <c r="AH11" s="28">
        <v>239.1</v>
      </c>
      <c r="AI11" s="28">
        <v>240</v>
      </c>
      <c r="AJ11" s="25">
        <f t="shared" si="15"/>
        <v>84.81</v>
      </c>
      <c r="AK11" s="25">
        <f t="shared" si="16"/>
        <v>100.38</v>
      </c>
      <c r="AL11" s="25"/>
      <c r="AM11" s="25"/>
      <c r="AN11" s="25"/>
      <c r="AO11" s="25"/>
      <c r="AP11" s="25"/>
      <c r="AQ11" s="28">
        <v>315</v>
      </c>
      <c r="AR11" s="28">
        <v>315</v>
      </c>
      <c r="AS11" s="25">
        <v>373.2</v>
      </c>
      <c r="AT11" s="25">
        <f t="shared" si="17"/>
        <v>118.48</v>
      </c>
      <c r="AU11" s="25">
        <f t="shared" si="18"/>
        <v>118.48</v>
      </c>
      <c r="AV11" s="28">
        <v>5961</v>
      </c>
      <c r="AW11" s="28">
        <v>5398</v>
      </c>
      <c r="AX11" s="28">
        <v>5516.2</v>
      </c>
      <c r="AY11" s="25">
        <f t="shared" si="19"/>
        <v>92.54</v>
      </c>
      <c r="AZ11" s="25">
        <f t="shared" si="20"/>
        <v>102.19</v>
      </c>
      <c r="BA11" s="28"/>
      <c r="BB11" s="28"/>
      <c r="BC11" s="28"/>
      <c r="BD11" s="25" t="str">
        <f t="shared" si="21"/>
        <v xml:space="preserve"> </v>
      </c>
      <c r="BE11" s="25" t="str">
        <f t="shared" si="22"/>
        <v xml:space="preserve"> </v>
      </c>
      <c r="BF11" s="25"/>
      <c r="BG11" s="25"/>
      <c r="BH11" s="25"/>
      <c r="BI11" s="25"/>
      <c r="BJ11" s="25"/>
      <c r="BK11" s="28"/>
      <c r="BL11" s="28"/>
      <c r="BM11" s="28"/>
      <c r="BN11" s="25" t="str">
        <f t="shared" si="23"/>
        <v xml:space="preserve"> </v>
      </c>
      <c r="BO11" s="25" t="str">
        <f t="shared" si="24"/>
        <v xml:space="preserve"> </v>
      </c>
      <c r="BP11" s="33">
        <f t="shared" si="25"/>
        <v>117</v>
      </c>
      <c r="BQ11" s="33">
        <f t="shared" si="25"/>
        <v>76.999999999999986</v>
      </c>
      <c r="BR11" s="33">
        <f t="shared" si="25"/>
        <v>192.9</v>
      </c>
      <c r="BS11" s="35">
        <f>SUM(BS5:BS10)</f>
        <v>236.92999999999998</v>
      </c>
      <c r="BT11" s="25" t="str">
        <f t="shared" si="27"/>
        <v>cв.100</v>
      </c>
      <c r="BU11" s="28">
        <f t="shared" si="28"/>
        <v>10</v>
      </c>
      <c r="BV11" s="28">
        <f t="shared" si="29"/>
        <v>8.1</v>
      </c>
      <c r="BW11" s="28">
        <f t="shared" si="28"/>
        <v>124</v>
      </c>
      <c r="BX11" s="25" t="str">
        <f t="shared" si="30"/>
        <v>cв.100</v>
      </c>
      <c r="BY11" s="25" t="str">
        <f t="shared" si="31"/>
        <v>cв.100</v>
      </c>
      <c r="BZ11" s="25"/>
      <c r="CA11" s="25"/>
      <c r="CB11" s="25"/>
      <c r="CC11" s="25" t="str">
        <f t="shared" si="32"/>
        <v xml:space="preserve"> </v>
      </c>
      <c r="CD11" s="25" t="str">
        <f t="shared" si="33"/>
        <v xml:space="preserve"> </v>
      </c>
      <c r="CE11" s="25">
        <v>10</v>
      </c>
      <c r="CF11" s="25">
        <v>8.1</v>
      </c>
      <c r="CG11" s="25">
        <v>8.1999999999999993</v>
      </c>
      <c r="CH11" s="25">
        <f t="shared" si="34"/>
        <v>82</v>
      </c>
      <c r="CI11" s="25">
        <f t="shared" si="35"/>
        <v>101.23</v>
      </c>
      <c r="CJ11" s="25"/>
      <c r="CK11" s="25"/>
      <c r="CL11" s="25">
        <v>115.8</v>
      </c>
      <c r="CM11" s="25" t="str">
        <f>IF(CJ11=0," ",IF(CL11/CJ11*100&gt;200,"cв.100",ROUND(CL11/CJ11*100,2)))</f>
        <v xml:space="preserve"> </v>
      </c>
      <c r="CN11" s="25" t="str">
        <f>IF(CK11=0," ",IF(CL11/CK11*100&gt;200,"cв.100",ROUND(CL11/CK11*100,2)))</f>
        <v xml:space="preserve"> </v>
      </c>
      <c r="CO11" s="28"/>
      <c r="CP11" s="28"/>
      <c r="CQ11" s="28"/>
      <c r="CR11" s="25" t="str">
        <f t="shared" si="36"/>
        <v xml:space="preserve"> </v>
      </c>
      <c r="CS11" s="25" t="str">
        <f t="shared" si="37"/>
        <v xml:space="preserve"> </v>
      </c>
      <c r="CT11" s="38">
        <f t="shared" si="38"/>
        <v>82</v>
      </c>
      <c r="CU11" s="28">
        <f t="shared" si="38"/>
        <v>66.099999999999994</v>
      </c>
      <c r="CV11" s="28">
        <f t="shared" si="38"/>
        <v>66.099999999999994</v>
      </c>
      <c r="CW11" s="25">
        <f t="shared" si="39"/>
        <v>80.61</v>
      </c>
      <c r="CX11" s="25">
        <f t="shared" si="40"/>
        <v>100</v>
      </c>
      <c r="CY11" s="25"/>
      <c r="CZ11" s="25"/>
      <c r="DA11" s="25"/>
      <c r="DB11" s="90" t="str">
        <f t="shared" si="58"/>
        <v xml:space="preserve"> </v>
      </c>
      <c r="DC11" s="94" t="str">
        <f t="shared" si="59"/>
        <v xml:space="preserve"> </v>
      </c>
      <c r="DD11" s="91">
        <v>82</v>
      </c>
      <c r="DE11" s="25">
        <v>66.099999999999994</v>
      </c>
      <c r="DF11" s="25">
        <v>66.099999999999994</v>
      </c>
      <c r="DG11" s="25">
        <f>IF(DD11=0," ",IF(DF11/DD11*100&gt;200,"cв.100",ROUND(DF11/DD11*100,2)))</f>
        <v>80.61</v>
      </c>
      <c r="DH11" s="25">
        <f t="shared" si="60"/>
        <v>100</v>
      </c>
      <c r="DI11" s="28">
        <v>25</v>
      </c>
      <c r="DJ11" s="28">
        <v>2.8</v>
      </c>
      <c r="DK11" s="28">
        <v>2.8</v>
      </c>
      <c r="DL11" s="25">
        <f t="shared" si="41"/>
        <v>11.2</v>
      </c>
      <c r="DM11" s="25">
        <f t="shared" si="42"/>
        <v>100</v>
      </c>
      <c r="DN11" s="25"/>
      <c r="DO11" s="25"/>
      <c r="DP11" s="25"/>
      <c r="DQ11" s="25"/>
      <c r="DR11" s="25"/>
      <c r="DS11" s="28">
        <f>SUM(DX11+EW11+ER11+FG11)</f>
        <v>7477</v>
      </c>
      <c r="DT11" s="28">
        <f>SUM(DY11+EX11+ES11+FH11)</f>
        <v>7272.6</v>
      </c>
      <c r="DU11" s="28">
        <f>SUM(DZ11+EY11+ET11+FI11)</f>
        <v>7272.6</v>
      </c>
      <c r="DV11" s="23">
        <f t="shared" si="43"/>
        <v>97.27</v>
      </c>
      <c r="DW11" s="23">
        <f t="shared" si="44"/>
        <v>100</v>
      </c>
      <c r="DX11" s="28">
        <f t="shared" si="45"/>
        <v>1472.5</v>
      </c>
      <c r="DY11" s="28">
        <f t="shared" si="46"/>
        <v>1368.6999999999998</v>
      </c>
      <c r="DZ11" s="28">
        <f t="shared" si="47"/>
        <v>1368.6999999999998</v>
      </c>
      <c r="EA11" s="23">
        <f t="shared" si="48"/>
        <v>92.95</v>
      </c>
      <c r="EB11" s="25">
        <f t="shared" si="49"/>
        <v>100</v>
      </c>
      <c r="EC11" s="25">
        <v>1245.4000000000001</v>
      </c>
      <c r="ED11" s="25">
        <v>1141.5999999999999</v>
      </c>
      <c r="EE11" s="25">
        <v>1141.5999999999999</v>
      </c>
      <c r="EF11" s="23">
        <f t="shared" si="50"/>
        <v>91.67</v>
      </c>
      <c r="EG11" s="25">
        <f t="shared" si="51"/>
        <v>100</v>
      </c>
      <c r="EH11" s="25"/>
      <c r="EI11" s="25"/>
      <c r="EJ11" s="25"/>
      <c r="EK11" s="23" t="str">
        <f t="shared" si="52"/>
        <v xml:space="preserve"> </v>
      </c>
      <c r="EL11" s="25" t="str">
        <f t="shared" si="53"/>
        <v xml:space="preserve"> </v>
      </c>
      <c r="EM11" s="25">
        <v>227.1</v>
      </c>
      <c r="EN11" s="25">
        <v>227.1</v>
      </c>
      <c r="EO11" s="25">
        <v>227.1</v>
      </c>
      <c r="EP11" s="23">
        <f t="shared" si="62"/>
        <v>100</v>
      </c>
      <c r="EQ11" s="25">
        <f t="shared" si="63"/>
        <v>100</v>
      </c>
      <c r="ER11" s="25">
        <v>5189</v>
      </c>
      <c r="ES11" s="25">
        <v>5174.8</v>
      </c>
      <c r="ET11" s="25">
        <v>5174.8</v>
      </c>
      <c r="EU11" s="25">
        <f t="shared" si="54"/>
        <v>99.73</v>
      </c>
      <c r="EV11" s="25">
        <f t="shared" si="55"/>
        <v>100</v>
      </c>
      <c r="EW11" s="28">
        <v>155.5</v>
      </c>
      <c r="EX11" s="28">
        <v>142.5</v>
      </c>
      <c r="EY11" s="28">
        <v>142.5</v>
      </c>
      <c r="EZ11" s="25">
        <f t="shared" si="56"/>
        <v>91.64</v>
      </c>
      <c r="FA11" s="25">
        <f t="shared" si="57"/>
        <v>100</v>
      </c>
      <c r="FB11" s="25"/>
      <c r="FC11" s="25"/>
      <c r="FD11" s="25"/>
      <c r="FE11" s="25"/>
      <c r="FF11" s="25"/>
      <c r="FG11" s="25">
        <v>660</v>
      </c>
      <c r="FH11" s="25">
        <v>586.6</v>
      </c>
      <c r="FI11" s="25">
        <v>586.6</v>
      </c>
      <c r="FJ11" s="25">
        <f>IF(FG11=0," ",IF(FI11/FG11*100&gt;200,"cв.100",ROUND(FI11/FG11*100,2)))</f>
        <v>88.88</v>
      </c>
      <c r="FK11" s="25">
        <f>IF(FH11=0," ",IF(FI11/FH11*100&gt;200,"cв.100",ROUND(FI11/FH11*100,2)))</f>
        <v>100</v>
      </c>
      <c r="FL11" s="25"/>
      <c r="FM11" s="25"/>
      <c r="FN11" s="25"/>
      <c r="FO11" s="25"/>
      <c r="FP11" s="25"/>
      <c r="FQ11" s="30"/>
      <c r="FR11" s="30"/>
      <c r="FS11" s="30"/>
      <c r="FT11" s="30"/>
      <c r="FU11" s="70"/>
      <c r="FV11" s="74"/>
      <c r="FW11" s="74"/>
      <c r="FX11" s="74"/>
      <c r="FY11" s="74"/>
      <c r="FZ11" s="74"/>
    </row>
    <row r="12" spans="1:256" ht="17.25" customHeight="1" thickBot="1">
      <c r="A12" s="31">
        <v>6</v>
      </c>
      <c r="B12" s="32" t="s">
        <v>39</v>
      </c>
      <c r="C12" s="28">
        <f t="shared" si="0"/>
        <v>4365.7</v>
      </c>
      <c r="D12" s="28">
        <f t="shared" si="0"/>
        <v>3886.6</v>
      </c>
      <c r="E12" s="34">
        <f t="shared" si="0"/>
        <v>3990.1</v>
      </c>
      <c r="F12" s="25">
        <f t="shared" si="1"/>
        <v>91.4</v>
      </c>
      <c r="G12" s="25">
        <f t="shared" si="2"/>
        <v>102.66</v>
      </c>
      <c r="H12" s="23">
        <f t="shared" si="3"/>
        <v>2983.4</v>
      </c>
      <c r="I12" s="36">
        <f t="shared" si="3"/>
        <v>2694.5</v>
      </c>
      <c r="J12" s="23">
        <f t="shared" si="3"/>
        <v>2798</v>
      </c>
      <c r="K12" s="25">
        <f t="shared" si="4"/>
        <v>93.79</v>
      </c>
      <c r="L12" s="25">
        <f t="shared" si="5"/>
        <v>103.84</v>
      </c>
      <c r="M12" s="25">
        <f t="shared" si="6"/>
        <v>2203.4</v>
      </c>
      <c r="N12" s="37">
        <f t="shared" si="6"/>
        <v>2099.3000000000002</v>
      </c>
      <c r="O12" s="37">
        <f t="shared" si="6"/>
        <v>2202.1</v>
      </c>
      <c r="P12" s="37">
        <f t="shared" si="7"/>
        <v>99.94</v>
      </c>
      <c r="Q12" s="25">
        <f t="shared" si="8"/>
        <v>104.9</v>
      </c>
      <c r="R12" s="25">
        <v>16</v>
      </c>
      <c r="S12" s="28">
        <v>16</v>
      </c>
      <c r="T12" s="28">
        <v>17.399999999999999</v>
      </c>
      <c r="U12" s="25">
        <f t="shared" si="9"/>
        <v>108.75</v>
      </c>
      <c r="V12" s="25">
        <f t="shared" si="10"/>
        <v>108.75</v>
      </c>
      <c r="W12" s="28">
        <v>861.4</v>
      </c>
      <c r="X12" s="28">
        <v>762.1</v>
      </c>
      <c r="Y12" s="28">
        <v>764.4</v>
      </c>
      <c r="Z12" s="37">
        <f t="shared" si="11"/>
        <v>88.74</v>
      </c>
      <c r="AA12" s="37">
        <f t="shared" si="12"/>
        <v>100.3</v>
      </c>
      <c r="AB12" s="28"/>
      <c r="AC12" s="28"/>
      <c r="AD12" s="28"/>
      <c r="AE12" s="25" t="str">
        <f t="shared" si="13"/>
        <v xml:space="preserve"> </v>
      </c>
      <c r="AF12" s="25" t="str">
        <f t="shared" si="14"/>
        <v xml:space="preserve"> </v>
      </c>
      <c r="AG12" s="28"/>
      <c r="AH12" s="28"/>
      <c r="AI12" s="28"/>
      <c r="AJ12" s="25" t="str">
        <f>IF(AG12=0," ",IF(AH12/AG12*100&gt;200,"cв.100",ROUND(AH12/AG12*100,2)))</f>
        <v xml:space="preserve"> </v>
      </c>
      <c r="AK12" s="25" t="str">
        <f t="shared" si="16"/>
        <v xml:space="preserve"> </v>
      </c>
      <c r="AL12" s="25"/>
      <c r="AM12" s="25"/>
      <c r="AN12" s="25"/>
      <c r="AO12" s="25"/>
      <c r="AP12" s="25"/>
      <c r="AQ12" s="28">
        <v>25</v>
      </c>
      <c r="AR12" s="28">
        <v>20.2</v>
      </c>
      <c r="AS12" s="25">
        <v>20.399999999999999</v>
      </c>
      <c r="AT12" s="25">
        <f t="shared" si="17"/>
        <v>81.599999999999994</v>
      </c>
      <c r="AU12" s="25">
        <f t="shared" si="18"/>
        <v>100.99</v>
      </c>
      <c r="AV12" s="28">
        <v>1301</v>
      </c>
      <c r="AW12" s="28">
        <v>1301</v>
      </c>
      <c r="AX12" s="28">
        <v>1399.9</v>
      </c>
      <c r="AY12" s="25">
        <f t="shared" si="19"/>
        <v>107.6</v>
      </c>
      <c r="AZ12" s="37">
        <f t="shared" si="20"/>
        <v>107.6</v>
      </c>
      <c r="BA12" s="28"/>
      <c r="BB12" s="28"/>
      <c r="BC12" s="28"/>
      <c r="BD12" s="25" t="str">
        <f t="shared" si="21"/>
        <v xml:space="preserve"> </v>
      </c>
      <c r="BE12" s="25" t="str">
        <f t="shared" si="22"/>
        <v xml:space="preserve"> </v>
      </c>
      <c r="BF12" s="25"/>
      <c r="BG12" s="25"/>
      <c r="BH12" s="25"/>
      <c r="BI12" s="25"/>
      <c r="BJ12" s="25"/>
      <c r="BK12" s="28"/>
      <c r="BL12" s="28"/>
      <c r="BM12" s="28"/>
      <c r="BN12" s="25" t="str">
        <f t="shared" si="23"/>
        <v xml:space="preserve"> </v>
      </c>
      <c r="BO12" s="25" t="str">
        <f t="shared" si="24"/>
        <v xml:space="preserve"> </v>
      </c>
      <c r="BP12" s="33">
        <f t="shared" si="25"/>
        <v>780</v>
      </c>
      <c r="BQ12" s="68">
        <f t="shared" si="25"/>
        <v>595.20000000000005</v>
      </c>
      <c r="BR12" s="68">
        <f>SUM(BW12+CQ12+CV12+DK12+DP12)</f>
        <v>595.9</v>
      </c>
      <c r="BS12" s="29">
        <f t="shared" si="26"/>
        <v>76.400000000000006</v>
      </c>
      <c r="BT12" s="29">
        <f t="shared" si="27"/>
        <v>100.12</v>
      </c>
      <c r="BU12" s="38">
        <f t="shared" si="28"/>
        <v>360</v>
      </c>
      <c r="BV12" s="38">
        <f t="shared" si="29"/>
        <v>175.2</v>
      </c>
      <c r="BW12" s="34">
        <f t="shared" si="28"/>
        <v>175.6</v>
      </c>
      <c r="BX12" s="25">
        <f t="shared" si="30"/>
        <v>48.78</v>
      </c>
      <c r="BY12" s="25">
        <f t="shared" si="31"/>
        <v>100.23</v>
      </c>
      <c r="BZ12" s="25"/>
      <c r="CA12" s="25"/>
      <c r="CB12" s="25"/>
      <c r="CC12" s="37" t="str">
        <f t="shared" si="32"/>
        <v xml:space="preserve"> </v>
      </c>
      <c r="CD12" s="37" t="str">
        <f t="shared" si="33"/>
        <v xml:space="preserve"> </v>
      </c>
      <c r="CE12" s="25">
        <v>300</v>
      </c>
      <c r="CF12" s="25">
        <v>164</v>
      </c>
      <c r="CG12" s="25">
        <v>164.4</v>
      </c>
      <c r="CH12" s="37">
        <f t="shared" si="34"/>
        <v>54.8</v>
      </c>
      <c r="CI12" s="37">
        <f t="shared" si="35"/>
        <v>100.24</v>
      </c>
      <c r="CJ12" s="25">
        <v>60</v>
      </c>
      <c r="CK12" s="25">
        <v>11.2</v>
      </c>
      <c r="CL12" s="28">
        <v>11.2</v>
      </c>
      <c r="CM12" s="25">
        <f>IF(CJ12=0," ",IF(CL12/CJ12*100&gt;200,"cв.100",ROUND(CL12/CJ12*100,2)))</f>
        <v>18.670000000000002</v>
      </c>
      <c r="CN12" s="25">
        <f>IF(CK12=0," ",IF(CL12/CK12*100&gt;200,"cв.100",ROUND(CL12/CK12*100,2)))</f>
        <v>100</v>
      </c>
      <c r="CO12" s="28"/>
      <c r="CP12" s="28"/>
      <c r="CQ12" s="28"/>
      <c r="CR12" s="25" t="str">
        <f t="shared" si="36"/>
        <v xml:space="preserve"> </v>
      </c>
      <c r="CS12" s="25" t="str">
        <f t="shared" si="37"/>
        <v xml:space="preserve"> </v>
      </c>
      <c r="CT12" s="34">
        <f t="shared" si="38"/>
        <v>420</v>
      </c>
      <c r="CU12" s="28">
        <f t="shared" si="38"/>
        <v>420</v>
      </c>
      <c r="CV12" s="28">
        <f t="shared" si="38"/>
        <v>420</v>
      </c>
      <c r="CW12" s="25">
        <f t="shared" si="39"/>
        <v>100</v>
      </c>
      <c r="CX12" s="25">
        <f t="shared" si="40"/>
        <v>100</v>
      </c>
      <c r="CY12" s="25"/>
      <c r="CZ12" s="25"/>
      <c r="DA12" s="25"/>
      <c r="DB12" s="90" t="str">
        <f t="shared" si="58"/>
        <v xml:space="preserve"> </v>
      </c>
      <c r="DC12" s="95" t="str">
        <f t="shared" si="59"/>
        <v xml:space="preserve"> </v>
      </c>
      <c r="DD12" s="91">
        <v>420</v>
      </c>
      <c r="DE12" s="25">
        <v>420</v>
      </c>
      <c r="DF12" s="25">
        <v>420</v>
      </c>
      <c r="DG12" s="25">
        <f>IF(DD12=0," ",IF(DF12/DD12*100&gt;200,"cв.100",ROUND(DF12/DD12*100,2)))</f>
        <v>100</v>
      </c>
      <c r="DH12" s="25">
        <f t="shared" si="60"/>
        <v>100</v>
      </c>
      <c r="DI12" s="28"/>
      <c r="DJ12" s="28"/>
      <c r="DK12" s="28">
        <v>0.3</v>
      </c>
      <c r="DL12" s="37" t="str">
        <f t="shared" si="41"/>
        <v xml:space="preserve"> </v>
      </c>
      <c r="DM12" s="37" t="str">
        <f t="shared" si="42"/>
        <v xml:space="preserve"> </v>
      </c>
      <c r="DN12" s="25"/>
      <c r="DO12" s="25"/>
      <c r="DP12" s="25"/>
      <c r="DQ12" s="25"/>
      <c r="DR12" s="25"/>
      <c r="DS12" s="28">
        <f>SUM(DX12+EW12+ER12+FG12)</f>
        <v>1382.3</v>
      </c>
      <c r="DT12" s="28">
        <f>SUM(DY12+EX12+ES12+FH12)</f>
        <v>1192.0999999999999</v>
      </c>
      <c r="DU12" s="28">
        <f>SUM(DZ12+EY12+ET12+FI12)</f>
        <v>1192.0999999999999</v>
      </c>
      <c r="DV12" s="25">
        <f t="shared" si="43"/>
        <v>86.24</v>
      </c>
      <c r="DW12" s="25">
        <f t="shared" si="44"/>
        <v>100</v>
      </c>
      <c r="DX12" s="38">
        <f t="shared" si="45"/>
        <v>820.09999999999991</v>
      </c>
      <c r="DY12" s="28">
        <f t="shared" si="46"/>
        <v>735.09999999999991</v>
      </c>
      <c r="DZ12" s="28">
        <f t="shared" si="47"/>
        <v>735.09999999999991</v>
      </c>
      <c r="EA12" s="25">
        <f t="shared" si="48"/>
        <v>89.64</v>
      </c>
      <c r="EB12" s="25">
        <f t="shared" si="49"/>
        <v>100</v>
      </c>
      <c r="EC12" s="25">
        <v>219.8</v>
      </c>
      <c r="ED12" s="25">
        <v>201.5</v>
      </c>
      <c r="EE12" s="25">
        <v>201.5</v>
      </c>
      <c r="EF12" s="39">
        <f t="shared" si="50"/>
        <v>91.67</v>
      </c>
      <c r="EG12" s="37">
        <f t="shared" si="51"/>
        <v>100</v>
      </c>
      <c r="EH12" s="25">
        <v>400</v>
      </c>
      <c r="EI12" s="25">
        <v>333.3</v>
      </c>
      <c r="EJ12" s="25">
        <v>333.3</v>
      </c>
      <c r="EK12" s="39">
        <f t="shared" si="52"/>
        <v>83.33</v>
      </c>
      <c r="EL12" s="37">
        <f t="shared" si="53"/>
        <v>100</v>
      </c>
      <c r="EM12" s="25">
        <v>200.3</v>
      </c>
      <c r="EN12" s="25">
        <v>200.3</v>
      </c>
      <c r="EO12" s="25">
        <v>200.3</v>
      </c>
      <c r="EP12" s="23">
        <f t="shared" si="62"/>
        <v>100</v>
      </c>
      <c r="EQ12" s="25">
        <f t="shared" si="63"/>
        <v>100</v>
      </c>
      <c r="ER12" s="25"/>
      <c r="ES12" s="25"/>
      <c r="ET12" s="25"/>
      <c r="EU12" s="29" t="str">
        <f t="shared" si="54"/>
        <v xml:space="preserve"> </v>
      </c>
      <c r="EV12" s="25" t="str">
        <f t="shared" si="55"/>
        <v xml:space="preserve"> </v>
      </c>
      <c r="EW12" s="28">
        <v>62.2</v>
      </c>
      <c r="EX12" s="28">
        <v>57</v>
      </c>
      <c r="EY12" s="28">
        <v>57</v>
      </c>
      <c r="EZ12" s="25">
        <f t="shared" si="56"/>
        <v>91.64</v>
      </c>
      <c r="FA12" s="25">
        <f t="shared" si="57"/>
        <v>100</v>
      </c>
      <c r="FB12" s="37"/>
      <c r="FC12" s="37"/>
      <c r="FD12" s="37"/>
      <c r="FE12" s="37"/>
      <c r="FF12" s="37"/>
      <c r="FG12" s="37">
        <v>500</v>
      </c>
      <c r="FH12" s="37">
        <v>400</v>
      </c>
      <c r="FI12" s="37">
        <v>400</v>
      </c>
      <c r="FJ12" s="37">
        <f>IF(FG12=0," ",IF(FI12/FG12*100&gt;200,"cв.100",ROUND(FI12/FG12*100,2)))</f>
        <v>80</v>
      </c>
      <c r="FK12" s="37">
        <f>IF(FH12=0," ",IF(FI12/FH12*100&gt;200,"cв.100",ROUND(FI12/FH12*100,2)))</f>
        <v>100</v>
      </c>
      <c r="FL12" s="37"/>
      <c r="FM12" s="37"/>
      <c r="FN12" s="37"/>
      <c r="FO12" s="37"/>
      <c r="FP12" s="37"/>
      <c r="FQ12" s="40"/>
      <c r="FR12" s="40"/>
      <c r="FS12" s="40"/>
      <c r="FT12" s="40"/>
      <c r="FU12" s="71"/>
      <c r="FV12" s="78"/>
      <c r="FW12" s="78"/>
      <c r="FX12" s="78"/>
      <c r="FY12" s="78"/>
      <c r="FZ12" s="78"/>
    </row>
    <row r="13" spans="1:256" ht="16.5" customHeight="1" thickBot="1">
      <c r="A13" s="41"/>
      <c r="B13" s="42" t="s">
        <v>40</v>
      </c>
      <c r="C13" s="43">
        <f t="shared" si="0"/>
        <v>34764.700000000004</v>
      </c>
      <c r="D13" s="43">
        <f t="shared" si="0"/>
        <v>31716.6</v>
      </c>
      <c r="E13" s="43">
        <f t="shared" si="0"/>
        <v>32873.799999999996</v>
      </c>
      <c r="F13" s="43">
        <f t="shared" si="1"/>
        <v>94.56</v>
      </c>
      <c r="G13" s="43">
        <f t="shared" si="2"/>
        <v>103.65</v>
      </c>
      <c r="H13" s="44">
        <f>SUM(H7:H12)</f>
        <v>22545.700000000004</v>
      </c>
      <c r="I13" s="44">
        <f>SUM(I7:I12)</f>
        <v>20197.5</v>
      </c>
      <c r="J13" s="44">
        <f>SUM(J7:J12)</f>
        <v>21354.699999999997</v>
      </c>
      <c r="K13" s="43">
        <f t="shared" si="4"/>
        <v>94.72</v>
      </c>
      <c r="L13" s="43">
        <f>IF(I13=0," ",IF(J13/I13*100&gt;200,"cв.100",ROUND(J13/I13*100,2)))</f>
        <v>105.73</v>
      </c>
      <c r="M13" s="43">
        <f>SUM(M7:M12)</f>
        <v>20029.400000000001</v>
      </c>
      <c r="N13" s="43">
        <f>SUM(N7:N12)</f>
        <v>18204.3</v>
      </c>
      <c r="O13" s="43">
        <f>SUM(T13+Y13+AD13+AI13+AS13+AX13+BC13+BM13)</f>
        <v>19243.099999999999</v>
      </c>
      <c r="P13" s="43">
        <f t="shared" si="7"/>
        <v>96.07</v>
      </c>
      <c r="Q13" s="43">
        <f t="shared" si="8"/>
        <v>105.71</v>
      </c>
      <c r="R13" s="43">
        <f>SUM(R7:R12)</f>
        <v>709</v>
      </c>
      <c r="S13" s="43">
        <f>SUM(S7:S12)</f>
        <v>531.1</v>
      </c>
      <c r="T13" s="43">
        <f>SUM(T7:T12)</f>
        <v>538.4</v>
      </c>
      <c r="U13" s="43">
        <f t="shared" si="9"/>
        <v>75.94</v>
      </c>
      <c r="V13" s="43">
        <f t="shared" si="10"/>
        <v>101.37</v>
      </c>
      <c r="W13" s="43">
        <f>SUM(W7:W12)</f>
        <v>4187.8</v>
      </c>
      <c r="X13" s="43">
        <f>SUM(X7:X12)</f>
        <v>3704.5</v>
      </c>
      <c r="Y13" s="43">
        <f>SUM(Y7:Y12)</f>
        <v>3716.3</v>
      </c>
      <c r="Z13" s="53">
        <f t="shared" si="11"/>
        <v>88.74</v>
      </c>
      <c r="AA13" s="53">
        <f t="shared" si="12"/>
        <v>100.32</v>
      </c>
      <c r="AB13" s="43"/>
      <c r="AC13" s="43"/>
      <c r="AD13" s="43"/>
      <c r="AE13" s="43"/>
      <c r="AF13" s="43"/>
      <c r="AG13" s="43">
        <f>SUM(AG7:AG12)</f>
        <v>405.6</v>
      </c>
      <c r="AH13" s="43">
        <f>SUM(AH7:AH12)</f>
        <v>361.7</v>
      </c>
      <c r="AI13" s="43">
        <f>SUM(AI7:AI12)</f>
        <v>507.2</v>
      </c>
      <c r="AJ13" s="43">
        <f>IF(AG13=0," ",IF(AI13/AG13*100&gt;200,"cв.100",ROUND(AI13/AG13*100,2)))</f>
        <v>125.05</v>
      </c>
      <c r="AK13" s="43">
        <f t="shared" si="16"/>
        <v>140.22999999999999</v>
      </c>
      <c r="AL13" s="43"/>
      <c r="AM13" s="43"/>
      <c r="AN13" s="43"/>
      <c r="AO13" s="43"/>
      <c r="AP13" s="43"/>
      <c r="AQ13" s="43">
        <f>SUM(AQ7:AQ12)</f>
        <v>460</v>
      </c>
      <c r="AR13" s="43">
        <f>SUM(AR7:AR12)</f>
        <v>445.2</v>
      </c>
      <c r="AS13" s="43">
        <f>SUM(AS7:AS12)</f>
        <v>586.4</v>
      </c>
      <c r="AT13" s="43">
        <f t="shared" si="17"/>
        <v>127.48</v>
      </c>
      <c r="AU13" s="43">
        <f t="shared" si="18"/>
        <v>131.72</v>
      </c>
      <c r="AV13" s="43">
        <f>SUM(AV7:AV12)</f>
        <v>14267</v>
      </c>
      <c r="AW13" s="43">
        <f>SUM(AW7:AW12)</f>
        <v>13161.8</v>
      </c>
      <c r="AX13" s="43">
        <f>SUM(AX7:AX12)</f>
        <v>13894.8</v>
      </c>
      <c r="AY13" s="43">
        <f t="shared" si="19"/>
        <v>97.39</v>
      </c>
      <c r="AZ13" s="43">
        <f t="shared" si="20"/>
        <v>105.57</v>
      </c>
      <c r="BA13" s="43">
        <f>SUM(BA7:BA12)</f>
        <v>0</v>
      </c>
      <c r="BB13" s="43">
        <f>SUM(BB7:BB12)</f>
        <v>0</v>
      </c>
      <c r="BC13" s="43">
        <f>SUM(BC7:BC12)</f>
        <v>0</v>
      </c>
      <c r="BD13" s="43"/>
      <c r="BE13" s="43"/>
      <c r="BF13" s="43"/>
      <c r="BG13" s="43"/>
      <c r="BH13" s="43"/>
      <c r="BI13" s="43"/>
      <c r="BJ13" s="43"/>
      <c r="BK13" s="43"/>
      <c r="BL13" s="43"/>
      <c r="BM13" s="45"/>
      <c r="BN13" s="43"/>
      <c r="BO13" s="43"/>
      <c r="BP13" s="45">
        <f>SUM(BP7:BP12)</f>
        <v>2516.3000000000002</v>
      </c>
      <c r="BQ13" s="45">
        <f>SUM(BQ7:BQ12)</f>
        <v>1993.2</v>
      </c>
      <c r="BR13" s="45">
        <f>SUM(BR7:BR12)</f>
        <v>2111.6</v>
      </c>
      <c r="BS13" s="43">
        <f t="shared" si="26"/>
        <v>83.92</v>
      </c>
      <c r="BT13" s="43">
        <f t="shared" si="27"/>
        <v>105.94</v>
      </c>
      <c r="BU13" s="43">
        <f>SUM(BU7:BU12)</f>
        <v>1102.8</v>
      </c>
      <c r="BV13" s="43">
        <f>SUM(BV7:BV12)</f>
        <v>767.8</v>
      </c>
      <c r="BW13" s="43">
        <f>SUM(BW7:BW12)</f>
        <v>885.50000000000011</v>
      </c>
      <c r="BX13" s="43">
        <f t="shared" si="30"/>
        <v>80.3</v>
      </c>
      <c r="BY13" s="43">
        <f t="shared" si="31"/>
        <v>115.33</v>
      </c>
      <c r="BZ13" s="43">
        <f>SUM(BZ7:BZ12)</f>
        <v>267</v>
      </c>
      <c r="CA13" s="43">
        <f>SUM(CA8:CA12)</f>
        <v>258</v>
      </c>
      <c r="CB13" s="43">
        <f>SUM(CB8:CB12)</f>
        <v>258.89999999999998</v>
      </c>
      <c r="CC13" s="43">
        <f>IF(BZ13=0," ",IF(CB13/BZ13*100&gt;200,"cв.100",ROUND(CB13/BZ13*100,2)))</f>
        <v>96.97</v>
      </c>
      <c r="CD13" s="43">
        <f t="shared" si="33"/>
        <v>100.35</v>
      </c>
      <c r="CE13" s="43">
        <f>SUM(CE8:CE12)</f>
        <v>368.2</v>
      </c>
      <c r="CF13" s="43">
        <f>SUM(CF8:CF12)</f>
        <v>225.1</v>
      </c>
      <c r="CG13" s="43">
        <f>SUM(CG7:CG12)</f>
        <v>225.8</v>
      </c>
      <c r="CH13" s="43">
        <f t="shared" si="34"/>
        <v>61.33</v>
      </c>
      <c r="CI13" s="43">
        <f t="shared" si="35"/>
        <v>100.31</v>
      </c>
      <c r="CJ13" s="43">
        <f>SUM(CJ7:CJ12)</f>
        <v>467.6</v>
      </c>
      <c r="CK13" s="43">
        <f>SUM(CK7:CK12)</f>
        <v>284.7</v>
      </c>
      <c r="CL13" s="43">
        <f>SUM(CL7:CL12)</f>
        <v>400.8</v>
      </c>
      <c r="CM13" s="43">
        <f>SUM(CM8:CM12)</f>
        <v>163.16000000000003</v>
      </c>
      <c r="CN13" s="43">
        <f>SUM(CN8:CN12)</f>
        <v>300.19</v>
      </c>
      <c r="CO13" s="43"/>
      <c r="CP13" s="43"/>
      <c r="CQ13" s="43"/>
      <c r="CR13" s="43"/>
      <c r="CS13" s="43"/>
      <c r="CT13" s="43">
        <f>SUM(CT7:CT12)</f>
        <v>1386.9</v>
      </c>
      <c r="CU13" s="43">
        <f>SUM(CU8:CU12)</f>
        <v>1221</v>
      </c>
      <c r="CV13" s="43">
        <f>SUM(CV7:CV12)</f>
        <v>1221.0999999999999</v>
      </c>
      <c r="CW13" s="43">
        <f t="shared" si="39"/>
        <v>88.05</v>
      </c>
      <c r="CX13" s="43">
        <f t="shared" si="40"/>
        <v>100.01</v>
      </c>
      <c r="CY13" s="43">
        <f>SUM(CY7:CY12)</f>
        <v>532</v>
      </c>
      <c r="CZ13" s="43">
        <f>SUM(CZ7:CZ12)</f>
        <v>532</v>
      </c>
      <c r="DA13" s="43">
        <f>SUM(DA7:DA12)</f>
        <v>532</v>
      </c>
      <c r="DB13" s="90">
        <f t="shared" si="58"/>
        <v>100</v>
      </c>
      <c r="DC13" s="88">
        <f t="shared" si="59"/>
        <v>100</v>
      </c>
      <c r="DD13" s="48">
        <f>SUM(DD7:DD12)</f>
        <v>854.9</v>
      </c>
      <c r="DE13" s="43">
        <f>SUM(DE7:DE12)</f>
        <v>689</v>
      </c>
      <c r="DF13" s="43">
        <f>SUM(DF7:DF12)</f>
        <v>689.1</v>
      </c>
      <c r="DG13" s="46">
        <f>IF(DD13=0," ",IF(DF13/DD13*100&gt;200,"cв.100",ROUND(DF13/DD13*100,2)))</f>
        <v>80.61</v>
      </c>
      <c r="DH13" s="46">
        <f t="shared" si="60"/>
        <v>100.01</v>
      </c>
      <c r="DI13" s="43">
        <f>SUM(DI11:DI12)</f>
        <v>25</v>
      </c>
      <c r="DJ13" s="43">
        <f>SUM(DJ8:DJ11)</f>
        <v>4.4000000000000004</v>
      </c>
      <c r="DK13" s="43">
        <f>SUM(DK7:DK12)</f>
        <v>5</v>
      </c>
      <c r="DL13" s="46">
        <f t="shared" si="41"/>
        <v>20</v>
      </c>
      <c r="DM13" s="46">
        <f>IF(DJ13=0," ",IF(DK13/DJ13*100&gt;200,"cв.100",ROUND(DK13/DJ13*100,2)))</f>
        <v>113.64</v>
      </c>
      <c r="DN13" s="43"/>
      <c r="DO13" s="43"/>
      <c r="DP13" s="43">
        <f>SUM(DP7:DP12)</f>
        <v>0</v>
      </c>
      <c r="DQ13" s="43"/>
      <c r="DR13" s="43"/>
      <c r="DS13" s="43">
        <f>SUM(DS7:DS12)</f>
        <v>12219</v>
      </c>
      <c r="DT13" s="43">
        <f>SUM(DT7:DT12)</f>
        <v>11519.1</v>
      </c>
      <c r="DU13" s="43">
        <f>SUM(DU7:DU12)</f>
        <v>11519.1</v>
      </c>
      <c r="DV13" s="43">
        <f t="shared" si="43"/>
        <v>94.27</v>
      </c>
      <c r="DW13" s="43">
        <f t="shared" si="44"/>
        <v>100</v>
      </c>
      <c r="DX13" s="43">
        <f>SUM(DX7:DX12)</f>
        <v>5239.3999999999996</v>
      </c>
      <c r="DY13" s="43">
        <f>SUM(DY7:DY12)</f>
        <v>4851.7999999999993</v>
      </c>
      <c r="DZ13" s="43">
        <f>SUM(DZ7:DZ12)</f>
        <v>4851.7999999999993</v>
      </c>
      <c r="EA13" s="43">
        <f t="shared" si="48"/>
        <v>92.6</v>
      </c>
      <c r="EB13" s="43">
        <f t="shared" si="49"/>
        <v>100</v>
      </c>
      <c r="EC13" s="43">
        <f>SUM(EC7:EC12)</f>
        <v>2252.6000000000004</v>
      </c>
      <c r="ED13" s="43">
        <f>SUM(ED7:ED12)</f>
        <v>2064.8999999999996</v>
      </c>
      <c r="EE13" s="43">
        <f>SUM(EE7:EE12)</f>
        <v>2064.8999999999996</v>
      </c>
      <c r="EF13" s="47">
        <f t="shared" si="50"/>
        <v>91.67</v>
      </c>
      <c r="EG13" s="46">
        <f t="shared" si="51"/>
        <v>100</v>
      </c>
      <c r="EH13" s="43">
        <f>SUM(EH7:EH12)</f>
        <v>2000</v>
      </c>
      <c r="EI13" s="43">
        <f>SUM(EI7:EI12)</f>
        <v>1800.1</v>
      </c>
      <c r="EJ13" s="43">
        <f>SUM(EJ7:EJ12)</f>
        <v>1800.1</v>
      </c>
      <c r="EK13" s="47">
        <f t="shared" si="52"/>
        <v>90.01</v>
      </c>
      <c r="EL13" s="46">
        <f t="shared" si="53"/>
        <v>100</v>
      </c>
      <c r="EM13" s="43">
        <f>SUM(EM7:EM12)</f>
        <v>986.8</v>
      </c>
      <c r="EN13" s="43">
        <f>SUM(EN7:EN12)</f>
        <v>986.8</v>
      </c>
      <c r="EO13" s="43">
        <f>SUM(EO7:EO12)</f>
        <v>986.8</v>
      </c>
      <c r="EP13" s="47">
        <f t="shared" si="62"/>
        <v>100</v>
      </c>
      <c r="EQ13" s="46">
        <f t="shared" si="63"/>
        <v>100</v>
      </c>
      <c r="ER13" s="43">
        <f>SUM(ER7:ER12)</f>
        <v>5353.1</v>
      </c>
      <c r="ES13" s="43">
        <f>SUM(ES7:ES12)</f>
        <v>5253.2</v>
      </c>
      <c r="ET13" s="43">
        <f>SUM(ET7:ET12)</f>
        <v>5253.2</v>
      </c>
      <c r="EU13" s="43">
        <f t="shared" si="54"/>
        <v>98.13</v>
      </c>
      <c r="EV13" s="43">
        <f t="shared" si="55"/>
        <v>100</v>
      </c>
      <c r="EW13" s="48">
        <f>SUM(EW7:EW12)</f>
        <v>466.5</v>
      </c>
      <c r="EX13" s="43">
        <f>SUM(EX7:EX12)</f>
        <v>427.5</v>
      </c>
      <c r="EY13" s="43">
        <f>SUM(EY7:EY12)</f>
        <v>427.5</v>
      </c>
      <c r="EZ13" s="43">
        <f t="shared" si="56"/>
        <v>91.64</v>
      </c>
      <c r="FA13" s="43">
        <f t="shared" si="57"/>
        <v>100</v>
      </c>
      <c r="FB13" s="48"/>
      <c r="FC13" s="48"/>
      <c r="FD13" s="48"/>
      <c r="FE13" s="48"/>
      <c r="FF13" s="48"/>
      <c r="FG13" s="48">
        <f>SUM(FG7:FG12)</f>
        <v>1160</v>
      </c>
      <c r="FH13" s="48">
        <f>SUM(FH7:FH12)</f>
        <v>986.6</v>
      </c>
      <c r="FI13" s="48">
        <f>SUM(FI7:FI12)</f>
        <v>986.6</v>
      </c>
      <c r="FJ13" s="46">
        <f>IF(FG13=0," ",IF(FI13/FG13*100&gt;200,"cв.100",ROUND(FI13/FG13*100,2)))</f>
        <v>85.05</v>
      </c>
      <c r="FK13" s="46">
        <f>IF(FH13=0," ",IF(FI13/FH13*100&gt;200,"cв.100",ROUND(FI13/FH13*100,2)))</f>
        <v>100</v>
      </c>
      <c r="FL13" s="48"/>
      <c r="FM13" s="48"/>
      <c r="FN13" s="48"/>
      <c r="FO13" s="48"/>
      <c r="FP13" s="48"/>
      <c r="FQ13" s="48"/>
      <c r="FR13" s="49"/>
      <c r="FS13" s="49"/>
      <c r="FT13" s="49"/>
      <c r="FU13" s="72"/>
      <c r="FV13" s="77"/>
      <c r="FW13" s="77"/>
      <c r="FX13" s="77"/>
      <c r="FY13" s="77"/>
      <c r="FZ13" s="87"/>
    </row>
    <row r="14" spans="1:256" ht="19.5" customHeight="1" thickBot="1">
      <c r="A14" s="50">
        <v>7</v>
      </c>
      <c r="B14" s="51" t="s">
        <v>41</v>
      </c>
      <c r="C14" s="52">
        <f>SUM(H14+DS14+FN14+FQ14+FV14)</f>
        <v>205145.5</v>
      </c>
      <c r="D14" s="53">
        <f>SUM(I14+DT14+FN14+FR14+FW14)</f>
        <v>178071.69999999998</v>
      </c>
      <c r="E14" s="52">
        <f>SUM(J14+DU14+FN14+FS14+FX14)</f>
        <v>178401.09999999998</v>
      </c>
      <c r="F14" s="52">
        <f t="shared" si="1"/>
        <v>86.96</v>
      </c>
      <c r="G14" s="52">
        <f t="shared" si="2"/>
        <v>100.18</v>
      </c>
      <c r="H14" s="54">
        <f>SUM(M14+BP14)</f>
        <v>24624.9</v>
      </c>
      <c r="I14" s="54">
        <f>SUM(N14+BQ14)</f>
        <v>18038.5</v>
      </c>
      <c r="J14" s="54">
        <f>SUM(O14+BR14)</f>
        <v>18367.899999999998</v>
      </c>
      <c r="K14" s="52">
        <f t="shared" si="4"/>
        <v>74.59</v>
      </c>
      <c r="L14" s="52">
        <f>IF(I14=0," ",IF(J14/I14*100&gt;200,"cв.100",ROUND(J14/I14*100,2)))</f>
        <v>101.83</v>
      </c>
      <c r="M14" s="25">
        <f>SUM(R14+W14+AB14+AG14+AQ14+AV14+BA14+BF14+BK14+AL14)</f>
        <v>14862.6</v>
      </c>
      <c r="N14" s="46">
        <f>SUM(S14+X14+AC14+AH14+AR14+AW14+BB14+BG14+BL14)</f>
        <v>12136.3</v>
      </c>
      <c r="O14" s="46">
        <f>SUM(T14+Y14+AD14+AI14+AS14+AX14+BC14+BH14+BM14)</f>
        <v>12172.8</v>
      </c>
      <c r="P14" s="53">
        <f t="shared" si="7"/>
        <v>81.900000000000006</v>
      </c>
      <c r="Q14" s="52">
        <f t="shared" si="8"/>
        <v>100.3</v>
      </c>
      <c r="R14" s="52">
        <v>9959</v>
      </c>
      <c r="S14" s="52">
        <v>7543.9</v>
      </c>
      <c r="T14" s="52">
        <v>7546.4</v>
      </c>
      <c r="U14" s="52">
        <f t="shared" si="9"/>
        <v>75.77</v>
      </c>
      <c r="V14" s="52">
        <f>IF(S14=0," ",IF(T14/S14*100&gt;200,"cв.100",ROUND(T14/S14*100,2)))</f>
        <v>100.03</v>
      </c>
      <c r="W14" s="52">
        <v>1225.5999999999999</v>
      </c>
      <c r="X14" s="52">
        <v>1084.4000000000001</v>
      </c>
      <c r="Y14" s="52">
        <v>1087.5999999999999</v>
      </c>
      <c r="Z14" s="52">
        <f t="shared" si="11"/>
        <v>88.74</v>
      </c>
      <c r="AA14" s="52">
        <f t="shared" si="12"/>
        <v>100.3</v>
      </c>
      <c r="AB14" s="52">
        <v>1703</v>
      </c>
      <c r="AC14" s="52">
        <v>1683.8</v>
      </c>
      <c r="AD14" s="52">
        <v>1684.1</v>
      </c>
      <c r="AE14" s="52">
        <f>IF(AB14=0," ",IF(AD14/AB14*100&gt;200,"cв.100",ROUND(AD14/AB14*100,2)))</f>
        <v>98.89</v>
      </c>
      <c r="AF14" s="52">
        <f>IF(AC14=0," ",IF(AD14/AC14*100&gt;200,"cв.100",ROUND(AD14/AC14*100,2)))</f>
        <v>100.02</v>
      </c>
      <c r="AG14" s="52">
        <v>1207</v>
      </c>
      <c r="AH14" s="52">
        <v>1207</v>
      </c>
      <c r="AI14" s="52">
        <v>1232.9000000000001</v>
      </c>
      <c r="AJ14" s="52">
        <f>IF(AG14=0," ",IF(AI14/AG14*100&gt;200,"cв.100",ROUND(AI14/AG14*100,2)))</f>
        <v>102.15</v>
      </c>
      <c r="AK14" s="52">
        <f t="shared" si="16"/>
        <v>102.15</v>
      </c>
      <c r="AL14" s="52"/>
      <c r="AM14" s="52"/>
      <c r="AN14" s="52"/>
      <c r="AO14" s="52" t="str">
        <f>IF(AL14=0," ",IF(AN14/AL14*100&gt;200,"cв.100",ROUND(AN14/AL14*100,2)))</f>
        <v xml:space="preserve"> </v>
      </c>
      <c r="AP14" s="52" t="str">
        <f>IF(AM14=0," ",IF(AN14/AM14*100&gt;200,"cв.100",ROUND(AN14/AM14*100,2)))</f>
        <v xml:space="preserve"> </v>
      </c>
      <c r="AQ14" s="52"/>
      <c r="AR14" s="52"/>
      <c r="AS14" s="52"/>
      <c r="AT14" s="52" t="str">
        <f t="shared" si="17"/>
        <v xml:space="preserve"> </v>
      </c>
      <c r="AU14" s="52" t="str">
        <f t="shared" si="18"/>
        <v xml:space="preserve"> </v>
      </c>
      <c r="AV14" s="52"/>
      <c r="AW14" s="52"/>
      <c r="AX14" s="52"/>
      <c r="AY14" s="52" t="str">
        <f t="shared" si="19"/>
        <v xml:space="preserve"> </v>
      </c>
      <c r="AZ14" s="52" t="str">
        <f t="shared" si="20"/>
        <v xml:space="preserve"> </v>
      </c>
      <c r="BA14" s="52">
        <v>450</v>
      </c>
      <c r="BB14" s="52">
        <v>382.2</v>
      </c>
      <c r="BC14" s="52">
        <v>382.3</v>
      </c>
      <c r="BD14" s="52">
        <f t="shared" si="21"/>
        <v>84.96</v>
      </c>
      <c r="BE14" s="52">
        <f t="shared" si="22"/>
        <v>100.03</v>
      </c>
      <c r="BF14" s="52">
        <v>318</v>
      </c>
      <c r="BG14" s="52">
        <v>235</v>
      </c>
      <c r="BH14" s="52">
        <v>239.5</v>
      </c>
      <c r="BI14" s="52">
        <f>IF(BF14=0," ",IF(BH14/BF14*100&gt;200,"cв.100",ROUND(BH14/BF14*100,2)))</f>
        <v>75.31</v>
      </c>
      <c r="BJ14" s="52">
        <f>IF(BG14=0," ",IF(BH14/BG14*100&gt;200,"cв.100",ROUND(BH14/BG14*100,2)))</f>
        <v>101.91</v>
      </c>
      <c r="BK14" s="52"/>
      <c r="BL14" s="52"/>
      <c r="BM14" s="52"/>
      <c r="BN14" s="52" t="str">
        <f t="shared" si="23"/>
        <v xml:space="preserve"> </v>
      </c>
      <c r="BO14" s="52" t="str">
        <f t="shared" si="24"/>
        <v xml:space="preserve"> </v>
      </c>
      <c r="BP14" s="55">
        <f>SUM(BU14+CO14+CT14+DI14+DN14)</f>
        <v>9762.2999999999993</v>
      </c>
      <c r="BQ14" s="55">
        <f>SUM(BV14+CP14+CU14+DJ14+DO14)</f>
        <v>5902.2</v>
      </c>
      <c r="BR14" s="55">
        <f>SUM(BW14+CQ14+CV14+DK14+DP14)</f>
        <v>6195.0999999999995</v>
      </c>
      <c r="BS14" s="52">
        <f t="shared" si="26"/>
        <v>63.46</v>
      </c>
      <c r="BT14" s="52">
        <f t="shared" si="27"/>
        <v>104.96</v>
      </c>
      <c r="BU14" s="28">
        <f>SUM(BZ14+CE14+CJ14)</f>
        <v>1459.8</v>
      </c>
      <c r="BV14" s="28">
        <f>SUM(CA14+CF14+CK14)</f>
        <v>1322</v>
      </c>
      <c r="BW14" s="28">
        <f>SUM(CB14+CG14+CL14)</f>
        <v>1354.5</v>
      </c>
      <c r="BX14" s="52">
        <f>(BW14/BU14)*100</f>
        <v>92.786683107274968</v>
      </c>
      <c r="BY14" s="52">
        <f t="shared" si="31"/>
        <v>102.46</v>
      </c>
      <c r="BZ14" s="52">
        <v>1057.0999999999999</v>
      </c>
      <c r="CA14" s="52">
        <v>992.6</v>
      </c>
      <c r="CB14" s="52">
        <v>995.6</v>
      </c>
      <c r="CC14" s="46">
        <f>IF(BZ14=0," ",IF(CB14/BZ14*100&gt;200,"cв.100",ROUND(CB14/BZ14*100,2)))</f>
        <v>94.18</v>
      </c>
      <c r="CD14" s="46">
        <f t="shared" si="33"/>
        <v>100.3</v>
      </c>
      <c r="CE14" s="52">
        <v>94</v>
      </c>
      <c r="CF14" s="52">
        <v>94</v>
      </c>
      <c r="CG14" s="52">
        <v>123.4</v>
      </c>
      <c r="CH14" s="46">
        <f t="shared" si="34"/>
        <v>131.28</v>
      </c>
      <c r="CI14" s="46">
        <f t="shared" si="35"/>
        <v>131.28</v>
      </c>
      <c r="CJ14" s="52">
        <v>308.7</v>
      </c>
      <c r="CK14" s="52">
        <v>235.4</v>
      </c>
      <c r="CL14" s="52">
        <v>235.5</v>
      </c>
      <c r="CM14" s="52">
        <f>IF(CJ14=0," ",IF(CL14/CJ14*100&gt;200,"cв.100",ROUND(CL14/CJ14*100,2)))</f>
        <v>76.290000000000006</v>
      </c>
      <c r="CN14" s="52">
        <f>IF(CK14=0," ",IF(CL14/CK14*100&gt;200,"cв.100",ROUND(CL14/CK14*100,2)))</f>
        <v>100.04</v>
      </c>
      <c r="CO14" s="52">
        <v>354.5</v>
      </c>
      <c r="CP14" s="52">
        <v>354.5</v>
      </c>
      <c r="CQ14" s="52">
        <v>460.8</v>
      </c>
      <c r="CR14" s="52">
        <f t="shared" si="36"/>
        <v>129.99</v>
      </c>
      <c r="CS14" s="52">
        <f t="shared" si="37"/>
        <v>129.99</v>
      </c>
      <c r="CT14" s="28">
        <f>SUM(CY14+DD14)</f>
        <v>7000</v>
      </c>
      <c r="CU14" s="28">
        <f>SUM(CZ14+DE14)</f>
        <v>3334</v>
      </c>
      <c r="CV14" s="28">
        <f>SUM(DA14+DF14)</f>
        <v>3334.1</v>
      </c>
      <c r="CW14" s="52">
        <f>IF(CT14=0," ",IF(CV14/CT14*100&gt;200,"cв.100",ROUND(CV14/CT14*100,2)))</f>
        <v>47.63</v>
      </c>
      <c r="CX14" s="52">
        <f t="shared" si="40"/>
        <v>100</v>
      </c>
      <c r="CY14" s="52">
        <v>3500</v>
      </c>
      <c r="CZ14" s="52">
        <v>3334</v>
      </c>
      <c r="DA14" s="52">
        <v>3334.1</v>
      </c>
      <c r="DB14" s="90">
        <f t="shared" si="58"/>
        <v>95.26</v>
      </c>
      <c r="DC14" s="96">
        <f>IF(CZ14=0," ",IF(DA14/CZ14*100&gt;200,"cв.100",ROUND(DA14/CZ14*100,2)))</f>
        <v>100</v>
      </c>
      <c r="DD14" s="92">
        <v>3500</v>
      </c>
      <c r="DE14" s="52"/>
      <c r="DF14" s="52"/>
      <c r="DG14" s="46">
        <f>IF(DD14=0," ",IF(DF14/DD14*100&gt;200,"cв.100",ROUND(DF14/DD14*100,2)))</f>
        <v>0</v>
      </c>
      <c r="DH14" s="46" t="str">
        <f t="shared" si="60"/>
        <v xml:space="preserve"> </v>
      </c>
      <c r="DI14" s="52">
        <v>248</v>
      </c>
      <c r="DJ14" s="52">
        <v>191.7</v>
      </c>
      <c r="DK14" s="52">
        <v>329</v>
      </c>
      <c r="DL14" s="29">
        <f t="shared" si="41"/>
        <v>132.66</v>
      </c>
      <c r="DM14" s="53">
        <f t="shared" si="42"/>
        <v>171.62</v>
      </c>
      <c r="DN14" s="52">
        <v>700</v>
      </c>
      <c r="DO14" s="52">
        <v>700</v>
      </c>
      <c r="DP14" s="52">
        <v>716.7</v>
      </c>
      <c r="DQ14" s="46">
        <f>IF(DN14=0," ",IF(DP14/DN14*100&gt;200,"cв.100",ROUND(DP14/DN14*100,2)))</f>
        <v>102.39</v>
      </c>
      <c r="DR14" s="53">
        <f>IF(DO14=0," ",IF(DP14/DO14*100&gt;200,"cв.100",ROUND(DP14/DO14*100,2)))</f>
        <v>102.39</v>
      </c>
      <c r="DS14" s="56">
        <f>SUM(DX14+EW14+ER14+FG14+FB14)</f>
        <v>180601</v>
      </c>
      <c r="DT14" s="56">
        <f>SUM(DY14+EX14+ES14)</f>
        <v>160113.59999999998</v>
      </c>
      <c r="DU14" s="56">
        <f>SUM(DZ14+EY14+ET14)</f>
        <v>160113.59999999998</v>
      </c>
      <c r="DV14" s="52">
        <f t="shared" si="43"/>
        <v>88.66</v>
      </c>
      <c r="DW14" s="52">
        <f t="shared" si="44"/>
        <v>100</v>
      </c>
      <c r="DX14" s="28">
        <f>SUM(EC14+EH14+EM14)</f>
        <v>53207.1</v>
      </c>
      <c r="DY14" s="28">
        <f>SUM(ED14+EI14+EN14)</f>
        <v>49147.5</v>
      </c>
      <c r="DZ14" s="28">
        <f>SUM(EE14+EJ14+EO14)</f>
        <v>49147.5</v>
      </c>
      <c r="EA14" s="52">
        <f t="shared" si="48"/>
        <v>92.37</v>
      </c>
      <c r="EB14" s="52">
        <f t="shared" si="49"/>
        <v>100</v>
      </c>
      <c r="EC14" s="52">
        <v>48408.5</v>
      </c>
      <c r="ED14" s="52">
        <v>44374.5</v>
      </c>
      <c r="EE14" s="52">
        <v>44374.5</v>
      </c>
      <c r="EF14" s="47">
        <f t="shared" si="50"/>
        <v>91.67</v>
      </c>
      <c r="EG14" s="46">
        <f t="shared" si="51"/>
        <v>100</v>
      </c>
      <c r="EH14" s="52"/>
      <c r="EI14" s="52"/>
      <c r="EJ14" s="52"/>
      <c r="EK14" s="53"/>
      <c r="EL14" s="53"/>
      <c r="EM14" s="52">
        <v>4798.6000000000004</v>
      </c>
      <c r="EN14" s="52">
        <v>4773</v>
      </c>
      <c r="EO14" s="52">
        <v>4773</v>
      </c>
      <c r="EP14" s="52">
        <f t="shared" si="62"/>
        <v>99.47</v>
      </c>
      <c r="EQ14" s="52">
        <f t="shared" si="63"/>
        <v>100</v>
      </c>
      <c r="ER14" s="52">
        <v>7616</v>
      </c>
      <c r="ES14" s="52">
        <v>7499.8</v>
      </c>
      <c r="ET14" s="52">
        <v>7499.8</v>
      </c>
      <c r="EU14" s="43">
        <f t="shared" si="54"/>
        <v>98.47</v>
      </c>
      <c r="EV14" s="45">
        <f t="shared" si="55"/>
        <v>100</v>
      </c>
      <c r="EW14" s="52">
        <v>119527.9</v>
      </c>
      <c r="EX14" s="52">
        <v>103466.3</v>
      </c>
      <c r="EY14" s="52">
        <v>103466.3</v>
      </c>
      <c r="EZ14" s="57">
        <f t="shared" si="56"/>
        <v>86.56</v>
      </c>
      <c r="FA14" s="52">
        <f t="shared" si="57"/>
        <v>100</v>
      </c>
      <c r="FB14" s="52">
        <v>250</v>
      </c>
      <c r="FC14" s="52"/>
      <c r="FD14" s="52"/>
      <c r="FE14" s="52"/>
      <c r="FF14" s="52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8"/>
      <c r="FR14" s="58"/>
      <c r="FS14" s="58"/>
      <c r="FT14" s="57" t="str">
        <f>IF(FQ14=0," ",IF(FS14/FQ14*100&gt;200,"cв.100",ROUND(FS14/FQ14*100,2)))</f>
        <v xml:space="preserve"> </v>
      </c>
      <c r="FU14" s="73" t="str">
        <f>IF(FR14=0," ",IF(FS14/FR14*100&gt;200,"cв.100",ROUND(FS14/FR14*100,2)))</f>
        <v xml:space="preserve"> </v>
      </c>
      <c r="FV14" s="83">
        <v>-80.400000000000006</v>
      </c>
      <c r="FW14" s="84">
        <v>-80.400000000000006</v>
      </c>
      <c r="FX14" s="79">
        <v>-80.400000000000006</v>
      </c>
      <c r="FY14" s="85">
        <f>IF(FV14=0," ",IF(FX14/FV14*100&gt;200,"cв.100",ROUND(FX14/FV14*100,2)))</f>
        <v>100</v>
      </c>
      <c r="FZ14" s="88">
        <f>IF(FW14=0," ",IF(FX14/FW14*100&gt;200,"cв.100",ROUND(FX14/FW14*100,2)))</f>
        <v>100</v>
      </c>
    </row>
    <row r="15" spans="1:256" ht="24.75" customHeight="1" thickBot="1">
      <c r="A15" s="59"/>
      <c r="B15" s="60" t="s">
        <v>42</v>
      </c>
      <c r="C15" s="43">
        <f>SUM(H15+DS15+FN15+FQ15+FV15)</f>
        <v>235396.9</v>
      </c>
      <c r="D15" s="43">
        <f>SUM(I15+DT15+FN15+FR15+FW15)</f>
        <v>205587.30000000002</v>
      </c>
      <c r="E15" s="43">
        <f>SUM(J15+DU15+FN15+FS15+FX15)</f>
        <v>207073.9</v>
      </c>
      <c r="F15" s="45">
        <f t="shared" si="1"/>
        <v>87.97</v>
      </c>
      <c r="G15" s="45">
        <f t="shared" si="2"/>
        <v>100.72</v>
      </c>
      <c r="H15" s="61">
        <f>SUM(H13+H14)</f>
        <v>47170.600000000006</v>
      </c>
      <c r="I15" s="61">
        <f>SUM(I13:I14)</f>
        <v>38236</v>
      </c>
      <c r="J15" s="44">
        <f>SUM(J13:J14)</f>
        <v>39722.599999999991</v>
      </c>
      <c r="K15" s="45">
        <f t="shared" si="4"/>
        <v>84.21</v>
      </c>
      <c r="L15" s="43">
        <f>IF(I15=0," ",IF(J15/I15*100&gt;200,"cв.100",ROUND(J15/I15*100,2)))</f>
        <v>103.89</v>
      </c>
      <c r="M15" s="61">
        <f>SUM(M13:M14)</f>
        <v>34892</v>
      </c>
      <c r="N15" s="61">
        <f>SUM(N13:N14)</f>
        <v>30340.6</v>
      </c>
      <c r="O15" s="43">
        <f>SUM(O13:O14)</f>
        <v>31415.899999999998</v>
      </c>
      <c r="P15" s="45">
        <f t="shared" si="7"/>
        <v>90.04</v>
      </c>
      <c r="Q15" s="45">
        <f t="shared" si="8"/>
        <v>103.54</v>
      </c>
      <c r="R15" s="61">
        <f>SUM(R13:R14)</f>
        <v>10668</v>
      </c>
      <c r="S15" s="61">
        <f>SUM(S13:S14)</f>
        <v>8075</v>
      </c>
      <c r="T15" s="61">
        <f>SUM(T13:T14)</f>
        <v>8084.7999999999993</v>
      </c>
      <c r="U15" s="45">
        <f t="shared" si="9"/>
        <v>75.790000000000006</v>
      </c>
      <c r="V15" s="45">
        <f t="shared" si="10"/>
        <v>100.12</v>
      </c>
      <c r="W15" s="61">
        <f>SUM(W13:W14)</f>
        <v>5413.4</v>
      </c>
      <c r="X15" s="61">
        <f>SUM(X13:X14)</f>
        <v>4788.8999999999996</v>
      </c>
      <c r="Y15" s="61">
        <f>SUM(Y13:Y14)</f>
        <v>4803.8999999999996</v>
      </c>
      <c r="Z15" s="45">
        <f t="shared" si="11"/>
        <v>88.74</v>
      </c>
      <c r="AA15" s="45">
        <f t="shared" si="12"/>
        <v>100.31</v>
      </c>
      <c r="AB15" s="61">
        <f>SUM(AB7:AB14)</f>
        <v>1703</v>
      </c>
      <c r="AC15" s="61">
        <f>SUM(AC7:AC14)</f>
        <v>1683.8</v>
      </c>
      <c r="AD15" s="61">
        <f>SUM(AD7:AD14)</f>
        <v>1684.1</v>
      </c>
      <c r="AE15" s="45">
        <f t="shared" si="13"/>
        <v>98.89</v>
      </c>
      <c r="AF15" s="45">
        <f t="shared" si="14"/>
        <v>100.02</v>
      </c>
      <c r="AG15" s="61">
        <f>SUM(AG13:AG14)</f>
        <v>1612.6</v>
      </c>
      <c r="AH15" s="61">
        <f>SUM(AH13:AH14)</f>
        <v>1568.7</v>
      </c>
      <c r="AI15" s="61">
        <f>SUM(AI13:AI14)</f>
        <v>1740.1000000000001</v>
      </c>
      <c r="AJ15" s="45">
        <f t="shared" si="15"/>
        <v>107.91</v>
      </c>
      <c r="AK15" s="45">
        <f t="shared" si="16"/>
        <v>110.93</v>
      </c>
      <c r="AL15" s="45"/>
      <c r="AM15" s="45"/>
      <c r="AN15" s="45"/>
      <c r="AO15" s="45"/>
      <c r="AP15" s="45"/>
      <c r="AQ15" s="61">
        <f>SUM(AQ13:AQ14)</f>
        <v>460</v>
      </c>
      <c r="AR15" s="61">
        <f>SUM(AR13:AR14)</f>
        <v>445.2</v>
      </c>
      <c r="AS15" s="61">
        <f>SUM(AS13:AS14)</f>
        <v>586.4</v>
      </c>
      <c r="AT15" s="45">
        <f t="shared" si="17"/>
        <v>127.48</v>
      </c>
      <c r="AU15" s="45">
        <f t="shared" si="18"/>
        <v>131.72</v>
      </c>
      <c r="AV15" s="61">
        <f>SUM(AV13:AV14)</f>
        <v>14267</v>
      </c>
      <c r="AW15" s="61">
        <f>SUM(AW13:AW14)</f>
        <v>13161.8</v>
      </c>
      <c r="AX15" s="61">
        <f>SUM(AX13:AX14)</f>
        <v>13894.8</v>
      </c>
      <c r="AY15" s="45">
        <f t="shared" si="19"/>
        <v>97.39</v>
      </c>
      <c r="AZ15" s="45">
        <f t="shared" si="20"/>
        <v>105.57</v>
      </c>
      <c r="BA15" s="61">
        <f>SUM(BA13:BA14)</f>
        <v>450</v>
      </c>
      <c r="BB15" s="61">
        <f>SUM(BB13:BB14)</f>
        <v>382.2</v>
      </c>
      <c r="BC15" s="61">
        <f>SUM(BC13:BC14)</f>
        <v>382.3</v>
      </c>
      <c r="BD15" s="45">
        <f t="shared" si="21"/>
        <v>84.96</v>
      </c>
      <c r="BE15" s="45">
        <f t="shared" si="22"/>
        <v>100.03</v>
      </c>
      <c r="BF15" s="61">
        <f>SUM(BF13:BF14)</f>
        <v>318</v>
      </c>
      <c r="BG15" s="61">
        <f>SUM(BG13:BG14)</f>
        <v>235</v>
      </c>
      <c r="BH15" s="61">
        <f>SUM(BH13:BH14)</f>
        <v>239.5</v>
      </c>
      <c r="BI15" s="45">
        <f>IF(BF15=0," ",IF(BH15/BF15*100&gt;200,"cв.100",ROUND(BH15/BF15*100,2)))</f>
        <v>75.31</v>
      </c>
      <c r="BJ15" s="45">
        <f>IF(BG15=0," ",IF(BH15/BG15*100&gt;200,"cв.100",ROUND(BH15/BG15*100,2)))</f>
        <v>101.91</v>
      </c>
      <c r="BK15" s="61"/>
      <c r="BL15" s="61"/>
      <c r="BM15" s="45"/>
      <c r="BN15" s="45" t="str">
        <f t="shared" si="23"/>
        <v xml:space="preserve"> </v>
      </c>
      <c r="BO15" s="45" t="str">
        <f t="shared" si="24"/>
        <v xml:space="preserve"> </v>
      </c>
      <c r="BP15" s="61">
        <f>SUM(BP13:BP14)</f>
        <v>12278.599999999999</v>
      </c>
      <c r="BQ15" s="61">
        <f>SUM(BQ13:BQ14)</f>
        <v>7895.4</v>
      </c>
      <c r="BR15" s="45">
        <f>SUM(BR13:BR14)</f>
        <v>8306.6999999999989</v>
      </c>
      <c r="BS15" s="45">
        <f t="shared" si="26"/>
        <v>67.650000000000006</v>
      </c>
      <c r="BT15" s="45">
        <f t="shared" si="27"/>
        <v>105.21</v>
      </c>
      <c r="BU15" s="61">
        <f>SUM(BU13:BU14)</f>
        <v>2562.6</v>
      </c>
      <c r="BV15" s="61">
        <f>SUM(BV13:BV14)</f>
        <v>2089.8000000000002</v>
      </c>
      <c r="BW15" s="61">
        <f>SUM(BW13:BW14)</f>
        <v>2240</v>
      </c>
      <c r="BX15" s="45">
        <f t="shared" si="30"/>
        <v>87.41</v>
      </c>
      <c r="BY15" s="45">
        <f t="shared" si="31"/>
        <v>107.19</v>
      </c>
      <c r="BZ15" s="45">
        <f>SUM(BZ13:BZ14)</f>
        <v>1324.1</v>
      </c>
      <c r="CA15" s="45">
        <f>SUM(CA13:CA14)</f>
        <v>1250.5999999999999</v>
      </c>
      <c r="CB15" s="45">
        <f>SUM(CB13:CB14)</f>
        <v>1254.5</v>
      </c>
      <c r="CC15" s="43">
        <f>IF(BZ15=0," ",IF(CB15/BZ15*100&gt;200,"cв.100",ROUND(CB15/BZ15*100,2)))</f>
        <v>94.74</v>
      </c>
      <c r="CD15" s="43">
        <f t="shared" si="33"/>
        <v>100.31</v>
      </c>
      <c r="CE15" s="45">
        <f>SUM(CE13:CE14)</f>
        <v>462.2</v>
      </c>
      <c r="CF15" s="45">
        <f>SUM(CF13:CF14)</f>
        <v>319.10000000000002</v>
      </c>
      <c r="CG15" s="45">
        <f>SUM(CG13:CG14)</f>
        <v>349.20000000000005</v>
      </c>
      <c r="CH15" s="62">
        <f t="shared" si="34"/>
        <v>75.55</v>
      </c>
      <c r="CI15" s="62">
        <f t="shared" si="35"/>
        <v>109.43</v>
      </c>
      <c r="CJ15" s="45">
        <f>SUM(CJ13:CJ14)</f>
        <v>776.3</v>
      </c>
      <c r="CK15" s="45">
        <f>SUM(CK13:CK14)</f>
        <v>520.1</v>
      </c>
      <c r="CL15" s="45">
        <f>SUM(CL13:CL14)</f>
        <v>636.29999999999995</v>
      </c>
      <c r="CM15" s="45">
        <f>SUM(CM13:CM14)</f>
        <v>239.45000000000005</v>
      </c>
      <c r="CN15" s="45">
        <f>SUM(CN13:CN14)</f>
        <v>400.23</v>
      </c>
      <c r="CO15" s="61">
        <f>SUM(CO7:CO14)</f>
        <v>354.5</v>
      </c>
      <c r="CP15" s="61">
        <f>SUM(CP7:CP14)</f>
        <v>354.5</v>
      </c>
      <c r="CQ15" s="61">
        <f>SUM(CQ7:CQ14)</f>
        <v>460.8</v>
      </c>
      <c r="CR15" s="45">
        <f t="shared" si="36"/>
        <v>129.99</v>
      </c>
      <c r="CS15" s="45">
        <f t="shared" si="37"/>
        <v>129.99</v>
      </c>
      <c r="CT15" s="61">
        <f>SUM(CT13:CT14)</f>
        <v>8386.9</v>
      </c>
      <c r="CU15" s="61">
        <f>SUM(CU13:CU14)</f>
        <v>4555</v>
      </c>
      <c r="CV15" s="61">
        <f>SUM(CV13:CV14)</f>
        <v>4555.2</v>
      </c>
      <c r="CW15" s="45">
        <f t="shared" si="39"/>
        <v>54.31</v>
      </c>
      <c r="CX15" s="45">
        <f t="shared" si="40"/>
        <v>100</v>
      </c>
      <c r="CY15" s="45">
        <f>SUM(CY13:CY14)</f>
        <v>4032</v>
      </c>
      <c r="CZ15" s="45">
        <f>SUM(CZ13:CZ14)</f>
        <v>3866</v>
      </c>
      <c r="DA15" s="45">
        <f>SUM(DA13:DA14)</f>
        <v>3866.1</v>
      </c>
      <c r="DB15" s="90">
        <f t="shared" si="58"/>
        <v>95.89</v>
      </c>
      <c r="DC15" s="88">
        <f>IF(CZ15=0," ",IF(DA15/CZ15*100&gt;200,"cв.100",ROUND(DA15/CZ15*100,2)))</f>
        <v>100</v>
      </c>
      <c r="DD15" s="93">
        <f>SUM(DD13:DD14)</f>
        <v>4354.8999999999996</v>
      </c>
      <c r="DE15" s="45">
        <f>SUM(DE13:DE14)</f>
        <v>689</v>
      </c>
      <c r="DF15" s="45">
        <f>SUM(DF13:DF14)</f>
        <v>689.1</v>
      </c>
      <c r="DG15" s="45">
        <f>SUM(DG13:DG14)</f>
        <v>80.61</v>
      </c>
      <c r="DH15" s="46">
        <f t="shared" si="60"/>
        <v>100.01</v>
      </c>
      <c r="DI15" s="61">
        <f>SUM(DI13+DI14)</f>
        <v>273</v>
      </c>
      <c r="DJ15" s="61">
        <f>SUM(DJ13+DJ14)</f>
        <v>196.1</v>
      </c>
      <c r="DK15" s="61">
        <f>SUM(DK13+DK14)</f>
        <v>334</v>
      </c>
      <c r="DL15" s="45">
        <f t="shared" si="41"/>
        <v>122.34</v>
      </c>
      <c r="DM15" s="45">
        <f t="shared" si="42"/>
        <v>170.32</v>
      </c>
      <c r="DN15" s="45">
        <f>SUM(DN14)</f>
        <v>700</v>
      </c>
      <c r="DO15" s="61">
        <f>SUM(DO13+DO14)</f>
        <v>700</v>
      </c>
      <c r="DP15" s="61">
        <f>SUM(DP13+DP14)</f>
        <v>716.7</v>
      </c>
      <c r="DQ15" s="46">
        <f>IF(DN15=0," ",IF(DP15/DN15*100&gt;200,"cв.100",ROUND(DP15/DN15*100,2)))</f>
        <v>102.39</v>
      </c>
      <c r="DR15" s="73">
        <f>IF(DO15=0," ",IF(DP15/DO15*100&gt;200,"cв.100",ROUND(DP15/DO15*100,2)))</f>
        <v>102.39</v>
      </c>
      <c r="DS15" s="88">
        <f>SUM(DX15+EW15+ER15+FG15+FB15)</f>
        <v>188306.69999999998</v>
      </c>
      <c r="DT15" s="97">
        <f>SUM(DY15+ES15+EX15)</f>
        <v>167431.70000000001</v>
      </c>
      <c r="DU15" s="63">
        <f>SUM(DZ15+ET15+EY15)</f>
        <v>167431.70000000001</v>
      </c>
      <c r="DV15" s="45">
        <f t="shared" si="43"/>
        <v>88.91</v>
      </c>
      <c r="DW15" s="45">
        <f t="shared" si="44"/>
        <v>100</v>
      </c>
      <c r="DX15" s="61">
        <f>SUM(DX14+EC13)</f>
        <v>55459.7</v>
      </c>
      <c r="DY15" s="61">
        <f>SUM(DY14+ED13)</f>
        <v>51212.4</v>
      </c>
      <c r="DZ15" s="61">
        <f>SUM(DZ14+EE13)</f>
        <v>51212.4</v>
      </c>
      <c r="EA15" s="45">
        <f>IF(DX15=0," ",IF(DZ15/DX15*100&gt;200,"cв.100",ROUND(DZ15/DX15*100,2)))</f>
        <v>92.34</v>
      </c>
      <c r="EB15" s="45">
        <f t="shared" si="49"/>
        <v>100</v>
      </c>
      <c r="EC15" s="45">
        <f>SUM(EC13:EC14)</f>
        <v>50661.1</v>
      </c>
      <c r="ED15" s="45">
        <f>SUM(ED13:ED14)</f>
        <v>46439.4</v>
      </c>
      <c r="EE15" s="45">
        <f>SUM(EE13:EE14)</f>
        <v>46439.4</v>
      </c>
      <c r="EF15" s="47">
        <f t="shared" si="50"/>
        <v>91.67</v>
      </c>
      <c r="EG15" s="46">
        <f t="shared" si="51"/>
        <v>100</v>
      </c>
      <c r="EH15" s="45">
        <f>SUM(EH13:EH14)</f>
        <v>2000</v>
      </c>
      <c r="EI15" s="45">
        <f>SUM(EI13:EI14)</f>
        <v>1800.1</v>
      </c>
      <c r="EJ15" s="45">
        <f>SUM(EJ13:EJ14)</f>
        <v>1800.1</v>
      </c>
      <c r="EK15" s="47">
        <f>IF(EH15=0," ",IF(EJ15/EH15*100&gt;200,"cв.100",ROUND(EJ15/EH15*100,2)))</f>
        <v>90.01</v>
      </c>
      <c r="EL15" s="46">
        <f>IF(EI15=0," ",IF(EJ15/EI15*100&gt;200,"cв.100",ROUND(EJ15/EI15*100,2)))</f>
        <v>100</v>
      </c>
      <c r="EM15" s="61">
        <f>SUM(EM14)</f>
        <v>4798.6000000000004</v>
      </c>
      <c r="EN15" s="61">
        <f>SUM(EN14)</f>
        <v>4773</v>
      </c>
      <c r="EO15" s="61">
        <f>SUM(EO14)</f>
        <v>4773</v>
      </c>
      <c r="EP15" s="45">
        <f t="shared" si="62"/>
        <v>99.47</v>
      </c>
      <c r="EQ15" s="45">
        <f t="shared" si="63"/>
        <v>100</v>
      </c>
      <c r="ER15" s="61">
        <f>SUM(ER13+ER14)</f>
        <v>12969.1</v>
      </c>
      <c r="ES15" s="61">
        <f>SUM(ES13+ES14)</f>
        <v>12753</v>
      </c>
      <c r="ET15" s="61">
        <f>SUM(ET13+ET14)</f>
        <v>12753</v>
      </c>
      <c r="EU15" s="45">
        <f t="shared" si="54"/>
        <v>98.33</v>
      </c>
      <c r="EV15" s="45">
        <f t="shared" si="55"/>
        <v>100</v>
      </c>
      <c r="EW15" s="61">
        <f>SUM(EW14)</f>
        <v>119527.9</v>
      </c>
      <c r="EX15" s="61">
        <f>SUM(EX14)</f>
        <v>103466.3</v>
      </c>
      <c r="EY15" s="61">
        <f>SUM(EY14)</f>
        <v>103466.3</v>
      </c>
      <c r="EZ15" s="45">
        <f t="shared" si="56"/>
        <v>86.56</v>
      </c>
      <c r="FA15" s="45">
        <f t="shared" si="57"/>
        <v>100</v>
      </c>
      <c r="FB15" s="45">
        <v>250</v>
      </c>
      <c r="FC15" s="45"/>
      <c r="FD15" s="45"/>
      <c r="FE15" s="45"/>
      <c r="FF15" s="45"/>
      <c r="FG15" s="61">
        <v>100</v>
      </c>
      <c r="FH15" s="61">
        <f>SUM(FH14)</f>
        <v>0</v>
      </c>
      <c r="FI15" s="61">
        <f>SUM(FI14)</f>
        <v>0</v>
      </c>
      <c r="FJ15" s="64"/>
      <c r="FK15" s="64"/>
      <c r="FL15" s="65"/>
      <c r="FM15" s="65"/>
      <c r="FN15" s="65"/>
      <c r="FO15" s="53"/>
      <c r="FP15" s="64"/>
      <c r="FQ15" s="65">
        <f>SUM(FQ14)</f>
        <v>0</v>
      </c>
      <c r="FR15" s="65">
        <f>SUM(FR14)</f>
        <v>0</v>
      </c>
      <c r="FS15" s="65">
        <f>SUM(FS14)</f>
        <v>0</v>
      </c>
      <c r="FT15" s="57" t="str">
        <f>IF(FQ15=0," ",IF(FS15/FQ15*100&gt;200,"cв.100",ROUND(FS15/FQ15*100,2)))</f>
        <v xml:space="preserve"> </v>
      </c>
      <c r="FU15" s="73" t="str">
        <f>IF(FR15=0," ",IF(FS15/FR15*100&gt;200,"cв.100",ROUND(FS15/FR15*100,2)))</f>
        <v xml:space="preserve"> </v>
      </c>
      <c r="FV15" s="89">
        <v>-80.400000000000006</v>
      </c>
      <c r="FW15" s="77">
        <v>-80.400000000000006</v>
      </c>
      <c r="FX15" s="77">
        <v>-80.400000000000006</v>
      </c>
      <c r="FY15" s="85">
        <f>IF(FV15=0," ",IF(FX15/FV15*100&gt;200,"cв.100",ROUND(FX15/FV15*100,2)))</f>
        <v>100</v>
      </c>
      <c r="FZ15" s="86">
        <f>IF(FW15=0," ",IF(FX15/FW15*100&gt;200,"cв.100",ROUND(FX15/FW15*100,2)))</f>
        <v>100</v>
      </c>
    </row>
    <row r="16" spans="1:256">
      <c r="DS16" t="s">
        <v>46</v>
      </c>
    </row>
    <row r="22" spans="8:133">
      <c r="EC22" t="s">
        <v>54</v>
      </c>
    </row>
    <row r="26" spans="8:133">
      <c r="H26" t="s">
        <v>54</v>
      </c>
    </row>
  </sheetData>
  <sheetProtection selectLockedCells="1" selectUnlockedCells="1"/>
  <mergeCells count="38">
    <mergeCell ref="AQ5:AU5"/>
    <mergeCell ref="R5:V5"/>
    <mergeCell ref="M5:Q5"/>
    <mergeCell ref="H5:L5"/>
    <mergeCell ref="C5:G5"/>
    <mergeCell ref="DI5:DM5"/>
    <mergeCell ref="BK5:BO5"/>
    <mergeCell ref="BP5:BT5"/>
    <mergeCell ref="BU5:BY5"/>
    <mergeCell ref="BZ5:CD5"/>
    <mergeCell ref="A2:Q2"/>
    <mergeCell ref="C3:M3"/>
    <mergeCell ref="W5:AA5"/>
    <mergeCell ref="AB5:AF5"/>
    <mergeCell ref="AG5:AK5"/>
    <mergeCell ref="EH5:EL5"/>
    <mergeCell ref="CO5:CS5"/>
    <mergeCell ref="CE5:CI5"/>
    <mergeCell ref="CJ5:CN5"/>
    <mergeCell ref="AV5:AZ5"/>
    <mergeCell ref="EW5:FA5"/>
    <mergeCell ref="BA5:BE5"/>
    <mergeCell ref="CT5:CX5"/>
    <mergeCell ref="CY5:DC5"/>
    <mergeCell ref="DD5:DH5"/>
    <mergeCell ref="FG5:FK5"/>
    <mergeCell ref="BF5:BJ5"/>
    <mergeCell ref="FB5:FF5"/>
    <mergeCell ref="AL5:AP5"/>
    <mergeCell ref="FV5:FZ5"/>
    <mergeCell ref="FQ5:FU5"/>
    <mergeCell ref="DN5:DR5"/>
    <mergeCell ref="DS5:DW5"/>
    <mergeCell ref="DX5:EB5"/>
    <mergeCell ref="EC5:EG5"/>
    <mergeCell ref="EM5:EQ5"/>
    <mergeCell ref="FL5:FP5"/>
    <mergeCell ref="ER5:EV5"/>
  </mergeCells>
  <pageMargins left="0.11805555555555555" right="0.11805555555555555" top="0.15763888888888888" bottom="0.15763888888888888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Budjet_Ura</dc:creator>
  <cp:lastModifiedBy>ASUS</cp:lastModifiedBy>
  <cp:revision>71</cp:revision>
  <cp:lastPrinted>2017-12-12T06:31:02Z</cp:lastPrinted>
  <dcterms:created xsi:type="dcterms:W3CDTF">2007-02-19T13:03:31Z</dcterms:created>
  <dcterms:modified xsi:type="dcterms:W3CDTF">2017-12-19T11:29:03Z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Path">
    <vt:lpwstr>D:\WORK\G_2008\февр\raioni__06.xls</vt:lpwstr>
  </property>
  <property fmtid="{D5CDD505-2E9C-101B-9397-08002B2CF9AE}" pid="3" name="PlanningSheetType">
    <vt:lpwstr>0</vt:lpwstr>
  </property>
</Properties>
</file>